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oprava koryta km ..." sheetId="2" r:id="rId2"/>
    <sheet name="SO-02 - oprava koryta km ...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'SO-01 - oprava koryta km ...'!$C$124:$K$247</definedName>
    <definedName name="_xlnm.Print_Area" localSheetId="1">'SO-01 - oprava koryta km ...'!$C$4:$J$76,'SO-01 - oprava koryta km ...'!$C$82:$J$106,'SO-01 - oprava koryta km ...'!$C$112:$K$247</definedName>
    <definedName name="_xlnm.Print_Titles" localSheetId="1">'SO-01 - oprava koryta km ...'!$124:$124</definedName>
    <definedName name="_xlnm._FilterDatabase" localSheetId="2" hidden="1">'SO-02 - oprava koryta km ...'!$C$119:$K$141</definedName>
    <definedName name="_xlnm.Print_Area" localSheetId="2">'SO-02 - oprava koryta km ...'!$C$4:$J$76,'SO-02 - oprava koryta km ...'!$C$82:$J$101,'SO-02 - oprava koryta km ...'!$C$107:$K$141</definedName>
    <definedName name="_xlnm.Print_Titles" localSheetId="2">'SO-02 - oprava koryta km ...'!$119:$119</definedName>
    <definedName name="_xlnm._FilterDatabase" localSheetId="3" hidden="1">'VON - vedlejší a ostatní ...'!$C$120:$K$134</definedName>
    <definedName name="_xlnm.Print_Area" localSheetId="3">'VON - vedlejší a ostatní ...'!$C$4:$J$76,'VON - vedlejší a ostatní ...'!$C$82:$J$102,'VON - vedlejší a ostatní ...'!$C$108:$K$134</definedName>
    <definedName name="_xlnm.Print_Titles" localSheetId="3">'VON - vedlejší a ostatní 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115"/>
  <c r="E7"/>
  <c r="E111"/>
  <c i="3" r="J37"/>
  <c r="J36"/>
  <c i="1" r="AY96"/>
  <c i="3" r="J35"/>
  <c i="1" r="AX96"/>
  <c i="3"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92"/>
  <c r="J17"/>
  <c r="J15"/>
  <c r="E15"/>
  <c r="F91"/>
  <c r="J14"/>
  <c r="J12"/>
  <c r="J114"/>
  <c r="E7"/>
  <c r="E85"/>
  <c i="2" r="J37"/>
  <c r="J36"/>
  <c i="1" r="AY95"/>
  <c i="2" r="J35"/>
  <c i="1" r="AX95"/>
  <c i="2"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1"/>
  <c r="BH201"/>
  <c r="BG201"/>
  <c r="BF201"/>
  <c r="T201"/>
  <c r="R201"/>
  <c r="P201"/>
  <c r="BI193"/>
  <c r="BH193"/>
  <c r="BG193"/>
  <c r="BF193"/>
  <c r="T193"/>
  <c r="R193"/>
  <c r="P193"/>
  <c r="BI191"/>
  <c r="BH191"/>
  <c r="BG191"/>
  <c r="BF191"/>
  <c r="T191"/>
  <c r="R191"/>
  <c r="P191"/>
  <c r="BI184"/>
  <c r="BH184"/>
  <c r="BG184"/>
  <c r="BF184"/>
  <c r="T184"/>
  <c r="R184"/>
  <c r="P184"/>
  <c r="BI178"/>
  <c r="BH178"/>
  <c r="BG178"/>
  <c r="BF178"/>
  <c r="T178"/>
  <c r="R178"/>
  <c r="P178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28"/>
  <c r="BH128"/>
  <c r="BG128"/>
  <c r="BF128"/>
  <c r="T128"/>
  <c r="R128"/>
  <c r="P128"/>
  <c r="J122"/>
  <c r="F119"/>
  <c r="E117"/>
  <c r="J92"/>
  <c r="F89"/>
  <c r="E87"/>
  <c r="J21"/>
  <c r="E21"/>
  <c r="J121"/>
  <c r="J20"/>
  <c r="J18"/>
  <c r="E18"/>
  <c r="F12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227"/>
  <c r="J191"/>
  <c r="BK169"/>
  <c r="BK166"/>
  <c r="J159"/>
  <c r="BK136"/>
  <c r="BK242"/>
  <c r="BK236"/>
  <c r="BK224"/>
  <c r="J216"/>
  <c r="BK201"/>
  <c r="BK159"/>
  <c r="J134"/>
  <c i="3" r="BK128"/>
  <c r="J135"/>
  <c r="BK123"/>
  <c i="4" r="BK124"/>
  <c r="J133"/>
  <c i="2" r="J238"/>
  <c r="BK178"/>
  <c r="BK167"/>
  <c r="J163"/>
  <c r="J144"/>
  <c i="1" r="AS94"/>
  <c i="2" r="BK216"/>
  <c r="J209"/>
  <c r="J136"/>
  <c i="3" r="J132"/>
  <c r="BK138"/>
  <c r="J138"/>
  <c i="4" r="J131"/>
  <c r="J127"/>
  <c i="2" r="BK240"/>
  <c r="J236"/>
  <c r="BK184"/>
  <c r="J169"/>
  <c r="BK163"/>
  <c r="J160"/>
  <c r="J137"/>
  <c r="BK238"/>
  <c r="J233"/>
  <c r="BK219"/>
  <c r="J212"/>
  <c r="J193"/>
  <c r="BK137"/>
  <c r="J230"/>
  <c i="3" r="J127"/>
  <c r="BK132"/>
  <c i="4" r="BK130"/>
  <c r="J124"/>
  <c i="2" r="J240"/>
  <c r="BK191"/>
  <c r="J184"/>
  <c r="J167"/>
  <c r="BK160"/>
  <c r="BK134"/>
  <c r="J242"/>
  <c r="BK233"/>
  <c r="J224"/>
  <c r="BK209"/>
  <c r="BK193"/>
  <c r="BK144"/>
  <c r="J128"/>
  <c i="3" r="BK127"/>
  <c r="J141"/>
  <c r="J128"/>
  <c i="4" r="BK133"/>
  <c r="BK127"/>
  <c r="BK131"/>
  <c i="2" r="BK227"/>
  <c r="J237"/>
  <c r="J178"/>
  <c r="J166"/>
  <c r="BK151"/>
  <c r="BK128"/>
  <c r="BK237"/>
  <c r="BK230"/>
  <c r="J219"/>
  <c r="BK212"/>
  <c r="J201"/>
  <c r="J151"/>
  <c i="3" r="BK135"/>
  <c r="BK141"/>
  <c r="J123"/>
  <c i="4" r="J130"/>
  <c i="2" l="1" r="R127"/>
  <c r="BK192"/>
  <c r="J192"/>
  <c r="J100"/>
  <c r="T215"/>
  <c r="BK168"/>
  <c r="J168"/>
  <c r="J99"/>
  <c r="P192"/>
  <c r="R215"/>
  <c i="4" r="T129"/>
  <c r="T122"/>
  <c r="T121"/>
  <c i="2" r="BK127"/>
  <c r="J127"/>
  <c r="J98"/>
  <c r="T168"/>
  <c r="P215"/>
  <c r="T226"/>
  <c r="T225"/>
  <c i="4" r="R129"/>
  <c r="R122"/>
  <c r="R121"/>
  <c i="2" r="P127"/>
  <c r="R168"/>
  <c r="BK215"/>
  <c r="J215"/>
  <c r="J101"/>
  <c r="BK226"/>
  <c i="3" r="BK122"/>
  <c r="J122"/>
  <c r="J98"/>
  <c r="R122"/>
  <c r="BK131"/>
  <c r="J131"/>
  <c r="J99"/>
  <c r="R131"/>
  <c i="2" r="T127"/>
  <c r="T126"/>
  <c r="T125"/>
  <c r="T192"/>
  <c r="P226"/>
  <c r="P225"/>
  <c i="3" r="P122"/>
  <c r="T122"/>
  <c r="P131"/>
  <c r="T131"/>
  <c i="4" r="P129"/>
  <c r="P122"/>
  <c r="P121"/>
  <c i="1" r="AU97"/>
  <c i="2" r="P168"/>
  <c r="R192"/>
  <c r="R226"/>
  <c r="R225"/>
  <c i="4" r="BK129"/>
  <c r="J129"/>
  <c r="J100"/>
  <c r="BK132"/>
  <c r="J132"/>
  <c r="J101"/>
  <c i="2" r="BK223"/>
  <c r="J223"/>
  <c r="J102"/>
  <c r="BK241"/>
  <c r="J241"/>
  <c r="J105"/>
  <c i="3" r="BK140"/>
  <c r="J140"/>
  <c r="J100"/>
  <c i="4" r="BK126"/>
  <c r="J126"/>
  <c r="J99"/>
  <c r="BK123"/>
  <c r="BK122"/>
  <c r="BK121"/>
  <c r="J121"/>
  <c r="J96"/>
  <c i="3" r="BK121"/>
  <c r="BK120"/>
  <c r="J120"/>
  <c r="J96"/>
  <c i="4" r="F118"/>
  <c r="E85"/>
  <c r="J91"/>
  <c r="BE127"/>
  <c r="BE131"/>
  <c r="BE133"/>
  <c r="F91"/>
  <c r="BE124"/>
  <c r="J89"/>
  <c r="BE130"/>
  <c i="3" r="J89"/>
  <c r="BE128"/>
  <c r="BE138"/>
  <c r="J91"/>
  <c r="BE127"/>
  <c i="2" r="J226"/>
  <c r="J104"/>
  <c i="3" r="BE135"/>
  <c r="F116"/>
  <c r="BE132"/>
  <c r="BE141"/>
  <c r="E110"/>
  <c r="F117"/>
  <c r="BE123"/>
  <c i="2" r="BE227"/>
  <c r="F92"/>
  <c r="E115"/>
  <c r="J119"/>
  <c r="F121"/>
  <c r="BE144"/>
  <c r="BE160"/>
  <c r="BE193"/>
  <c r="BE201"/>
  <c r="BE209"/>
  <c r="BE212"/>
  <c r="BE216"/>
  <c r="BE219"/>
  <c r="BE230"/>
  <c r="BE233"/>
  <c r="BE236"/>
  <c r="BE240"/>
  <c r="BE242"/>
  <c r="J91"/>
  <c r="BE128"/>
  <c r="BE134"/>
  <c r="BE136"/>
  <c r="BE137"/>
  <c r="BE151"/>
  <c r="BE159"/>
  <c r="BE163"/>
  <c r="BE166"/>
  <c r="BE167"/>
  <c r="BE169"/>
  <c r="BE178"/>
  <c r="BE184"/>
  <c r="BE191"/>
  <c r="BE224"/>
  <c r="BE237"/>
  <c r="BE238"/>
  <c r="F35"/>
  <c i="1" r="BB95"/>
  <c i="3" r="F35"/>
  <c i="1" r="BB96"/>
  <c i="3" r="F34"/>
  <c i="1" r="BA96"/>
  <c i="4" r="F34"/>
  <c i="1" r="BA97"/>
  <c i="4" r="F36"/>
  <c i="1" r="BC97"/>
  <c i="2" r="F37"/>
  <c i="1" r="BD95"/>
  <c i="3" r="F37"/>
  <c i="1" r="BD96"/>
  <c i="3" r="J34"/>
  <c i="1" r="AW96"/>
  <c i="3" r="F36"/>
  <c i="1" r="BC96"/>
  <c i="4" r="F37"/>
  <c i="1" r="BD97"/>
  <c i="2" r="F36"/>
  <c i="1" r="BC95"/>
  <c i="2" r="J34"/>
  <c i="1" r="AW95"/>
  <c i="4" r="J34"/>
  <c i="1" r="AW97"/>
  <c i="2" r="F34"/>
  <c i="1" r="BA95"/>
  <c i="4" r="F35"/>
  <c i="1" r="BB97"/>
  <c i="3" l="1" r="R121"/>
  <c r="R120"/>
  <c i="2" r="BK225"/>
  <c r="J225"/>
  <c r="J103"/>
  <c i="3" r="T121"/>
  <c r="T120"/>
  <c r="P121"/>
  <c r="P120"/>
  <c i="1" r="AU96"/>
  <c i="2" r="P126"/>
  <c r="P125"/>
  <c i="1" r="AU95"/>
  <c i="2" r="R126"/>
  <c r="R125"/>
  <c i="4" r="J122"/>
  <c r="J97"/>
  <c r="J123"/>
  <c r="J98"/>
  <c i="2" r="BK126"/>
  <c r="J126"/>
  <c r="J97"/>
  <c i="3" r="J121"/>
  <c r="J97"/>
  <c i="2" r="J33"/>
  <c i="1" r="AV95"/>
  <c r="AT95"/>
  <c i="4" r="J30"/>
  <c i="1" r="AG97"/>
  <c i="2" r="F33"/>
  <c i="1" r="AZ95"/>
  <c r="BC94"/>
  <c r="AY94"/>
  <c i="3" r="F33"/>
  <c i="1" r="AZ96"/>
  <c i="3" r="J30"/>
  <c i="1" r="AG96"/>
  <c r="BA94"/>
  <c r="W30"/>
  <c r="BB94"/>
  <c r="AX94"/>
  <c r="BD94"/>
  <c r="W33"/>
  <c i="3" r="J33"/>
  <c i="1" r="AV96"/>
  <c r="AT96"/>
  <c i="4" r="J33"/>
  <c i="1" r="AV97"/>
  <c r="AT97"/>
  <c r="AN97"/>
  <c i="4" r="F33"/>
  <c i="1" r="AZ97"/>
  <c i="2" l="1" r="BK125"/>
  <c r="J125"/>
  <c i="1" r="AN96"/>
  <c i="4" r="J39"/>
  <c i="3" r="J39"/>
  <c i="1" r="AU94"/>
  <c r="AZ94"/>
  <c r="AV94"/>
  <c r="AK29"/>
  <c r="W31"/>
  <c i="2" r="J30"/>
  <c i="1" r="AG95"/>
  <c r="AW94"/>
  <c r="AK30"/>
  <c r="W32"/>
  <c i="2" l="1" r="J39"/>
  <c r="J96"/>
  <c i="1" r="AN95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<sst xmlns="http://schemas.openxmlformats.org/spreadsheetml/2006/main">
  <si>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</si>
  <si>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</si>
  <si>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</si>
  <si>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</si>
  <si>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</si>
  <si>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{0a47095d-9256-469a-9bd4-ec56dcd73092}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</si>
  <si>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</si>
  <si>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</si>
  <si>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</si>
  <si>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</si>
  <si>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</si>
  <si>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</si>
  <si>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</si>
  <si>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</si>
  <si>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</si>
  <si>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</si>
  <si>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</si>
  <si>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Opavice - Krnov km 2,085 - 3,140</t>
  </si>
  <si>
    <t>KSO:</t>
  </si>
  <si>
    <t>CC-CZ:</t>
  </si>
  <si>
    <t>Místo:</t>
  </si>
  <si>
    <t>Krnov</t>
  </si>
  <si>
    <t>Datum:</t>
  </si>
  <si>
    <t>27. 6. 2023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</si>
  <si>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</si>
  <si>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</si>
  <si>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</si>
  <si>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</si>
  <si>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</si>
  <si>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</si>
  <si>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</si>
  <si>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</si>
  <si>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</si>
  <si>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Jiří Skalník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</si>
  <si>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</si>
  <si>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</si>
  <si>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</si>
  <si>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</si>
  <si>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</si>
  <si>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</si>
  <si>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</si>
  <si>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</si>
  <si>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</si>
  <si>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</si>
  <si>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</si>
  <si>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</si>
  <si>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</si>
  <si>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</si>
  <si>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</si>
  <si>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</si>
  <si>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</si>
  <si>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</si>
  <si>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</si>
  <si>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</si>
  <si>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</si>
  <si>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</si>
  <si>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</si>
  <si>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</si>
  <si>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</si>
  <si>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</si>
  <si>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</si>
  <si>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</si>
  <si>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</si>
  <si>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</si>
  <si>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</si>
  <si>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</si>
  <si>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</si>
  <si>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</si>
  <si>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</si>
  <si>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</si>
  <si>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</si>
  <si>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</si>
  <si>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</si>
  <si>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</si>
  <si>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</si>
  <si>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</si>
  <si>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</si>
  <si>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</si>
  <si>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</si>
  <si>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</si>
  <si>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</si>
  <si>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oprava koryta km 2,085 - 2,155</t>
  </si>
  <si>
    <t>STA</t>
  </si>
  <si>
    <t>1</t>
  </si>
  <si>
    <t>{d7909816-85e0-4131-a487-9214b632ffe7}</t>
  </si>
  <si>
    <t>2</t>
  </si>
  <si>
    <t>SO-02</t>
  </si>
  <si>
    <t>oprava koryta km 3,050 - 3,120</t>
  </si>
  <si>
    <t>{5bacb9d0-caf3-4644-9ff3-8e51ace34941}</t>
  </si>
  <si>
    <t>VON</t>
  </si>
  <si>
    <t>vedlejší a ostatní náklady</t>
  </si>
  <si>
    <t>{aa41ffd6-f221-4b32-b488-85e595369707}</t>
  </si>
  <si>
    <t>KRYCÍ LIST SOUPISU PRACÍ</t>
  </si>
  <si>
    <t>Objekt:</t>
  </si>
  <si>
    <t>SO-01 - oprava koryta km 2,085 - 2,155</t>
  </si>
  <si>
    <t>21524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</si>
  <si>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</si>
  <si>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</si>
  <si>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</si>
  <si>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</si>
  <si>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</si>
  <si>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</si>
  <si>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</si>
  <si>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</si>
  <si>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</si>
  <si>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</si>
  <si>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</si>
  <si>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</si>
  <si>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</si>
  <si>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772 - Podlahy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</si>
  <si>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</si>
  <si>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</si>
  <si>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</si>
  <si>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</si>
  <si>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</si>
  <si>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</si>
  <si>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</si>
  <si>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</si>
  <si>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</si>
  <si>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</si>
  <si>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</si>
  <si>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</si>
  <si>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</si>
  <si>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</si>
  <si>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</si>
  <si>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</si>
  <si>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</si>
  <si>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</si>
  <si>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</si>
  <si>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</si>
  <si>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</si>
  <si>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CS ÚRS 2023 02</t>
  </si>
  <si>
    <t>4</t>
  </si>
  <si>
    <t>-1548150167</t>
  </si>
  <si>
    <t>P</t>
  </si>
  <si>
    <t>Poznámka k položce:_x000d_
kámen se použije pro snaci výmolů ve dně = bez suti</t>
  </si>
  <si>
    <t>VV</t>
  </si>
  <si>
    <t>úprava opevnění pro obnovu prahu v km 2,094:</t>
  </si>
  <si>
    <t>(0,9 * 0,4 * 0,3) * 4</t>
  </si>
  <si>
    <t>(0,35 * 3,2 * 0,3) * 2</t>
  </si>
  <si>
    <t>Součet</t>
  </si>
  <si>
    <t>115101201</t>
  </si>
  <si>
    <t>Čerpání vody na dopravní výšku do 10 m s uvažovaným průměrným přítokem do 500 l/min</t>
  </si>
  <si>
    <t>hod</t>
  </si>
  <si>
    <t>-1061927648</t>
  </si>
  <si>
    <t>40 * 12</t>
  </si>
  <si>
    <t>3</t>
  </si>
  <si>
    <t>115101301</t>
  </si>
  <si>
    <t>Pohotovost záložní čerpací soupravy pro dopravní výšku do 10 m s uvažovaným průměrným přítokem do 500 l/min</t>
  </si>
  <si>
    <t>den</t>
  </si>
  <si>
    <t>-716546939</t>
  </si>
  <si>
    <t>132251401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</si>
  <si>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 skupiny 3</t>
  </si>
  <si>
    <t>-1126729223</t>
  </si>
  <si>
    <t>obnova patky:</t>
  </si>
  <si>
    <t>LB km 2,135 - 2,153</t>
  </si>
  <si>
    <t>0,5 *0,5 * 18</t>
  </si>
  <si>
    <t>PB km 2,143 - 2,153</t>
  </si>
  <si>
    <t>0,5 * 0,5 * 10</t>
  </si>
  <si>
    <t>5</t>
  </si>
  <si>
    <t>132251791</t>
  </si>
  <si>
    <t>Hloubení rýh šířky do 800 mm pro lesnicko-technické meliorace strojně zapažených i nezapažených, s urovnáním dna do předepsaného profilu a spádu v hornině třídy těžitelnosti III Příplatek k cenám za hloubení rýh v tekoucí vodě při lesnicko-technických melioracích (LTM) v hornině třídy těžitelnosti I skupiny 3</t>
  </si>
  <si>
    <t>1835508309</t>
  </si>
  <si>
    <t>0,5 * 0,5 * 18</t>
  </si>
  <si>
    <t>6</t>
  </si>
  <si>
    <t>155135111</t>
  </si>
  <si>
    <t>Dočasné hrazení z pytlů plněných pískem zřízení</t>
  </si>
  <si>
    <t>950167062</t>
  </si>
  <si>
    <t>pro obnovu patek:</t>
  </si>
  <si>
    <t>(18 + 2 + 2) * 0,6 * 1,0</t>
  </si>
  <si>
    <t>(10 + 2 + 2) * 0,6 * 1,0</t>
  </si>
  <si>
    <t>pro pomístní opravy patek:</t>
  </si>
  <si>
    <t>"PB: 8x" (2 + 1 + 1) * 0,6 * 0,5 * 8</t>
  </si>
  <si>
    <t>"LB: 10x" (2 + 1 + 1) * 0,6 * 0,5 * 10</t>
  </si>
  <si>
    <t>7</t>
  </si>
  <si>
    <t>155135112</t>
  </si>
  <si>
    <t>Dočasné hrazení z pytlů plněných pískem odstranění</t>
  </si>
  <si>
    <t>-212045621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</si>
  <si>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</si>
  <si>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</si>
  <si>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</si>
  <si>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392291620</t>
  </si>
  <si>
    <t>z rýh: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</si>
  <si>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</si>
  <si>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</si>
  <si>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</si>
  <si>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1851374694</t>
  </si>
  <si>
    <t>do 15 km = 5x</t>
  </si>
  <si>
    <t>7 * 5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</si>
  <si>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</si>
  <si>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</si>
  <si>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</si>
  <si>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</si>
  <si>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1720798008</t>
  </si>
  <si>
    <t>11</t>
  </si>
  <si>
    <t>171251201</t>
  </si>
  <si>
    <t>Uložení sypaniny na skládky nebo meziskládky bez hutnění s upravením uložené sypaniny do předepsaného tvaru</t>
  </si>
  <si>
    <t>-59433418</t>
  </si>
  <si>
    <t>Svislé a kompletní konstrukce</t>
  </si>
  <si>
    <t>12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</si>
  <si>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</si>
  <si>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</si>
  <si>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-886996404</t>
  </si>
  <si>
    <t>0,5 * 0,85 * 18</t>
  </si>
  <si>
    <t>0,5 * 0,85 * 10</t>
  </si>
  <si>
    <t>otvor v dlažbě po osazení prahu v km 2,094:</t>
  </si>
  <si>
    <t>(0,5 * 0,4 * 0,15) * 4</t>
  </si>
  <si>
    <t>13</t>
  </si>
  <si>
    <t>321312112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</si>
  <si>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25/30</t>
  </si>
  <si>
    <t>1406457519</t>
  </si>
  <si>
    <t>pomístní opravy stávající patky - cca 35%:</t>
  </si>
  <si>
    <t>odpočet obnova zcela zničených patek a prahu:</t>
  </si>
  <si>
    <t>"LB:" ((70 - 18 - 3,8) * 0,35) * 0,5 * 0,25</t>
  </si>
  <si>
    <t>"PB:" ((70 - 10 - 3,8) * 0,35) * 0,5 * 0,25</t>
  </si>
  <si>
    <t>14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</si>
  <si>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</si>
  <si>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</si>
  <si>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m2</t>
  </si>
  <si>
    <t>-1574723364</t>
  </si>
  <si>
    <t>0,85 * 18</t>
  </si>
  <si>
    <t>0,85 * 10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</si>
  <si>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</si>
  <si>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</si>
  <si>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-143497249</t>
  </si>
  <si>
    <t>Vodorovné konstrukce</t>
  </si>
  <si>
    <t>16</t>
  </si>
  <si>
    <t>463212111</t>
  </si>
  <si>
    <t>Rovnanina z lomového kamene upraveného, tříděného jakékoliv tloušťky rovnaniny s vyklínováním spár a dutin úlomky kamene</t>
  </si>
  <si>
    <t>423261431</t>
  </si>
  <si>
    <t>obnova prahu v km 2,094:</t>
  </si>
  <si>
    <t>"nad:" 1,5 * 6,8 * 0,4</t>
  </si>
  <si>
    <t>"mezi:" 3,2 * 6,8 * 0,6</t>
  </si>
  <si>
    <t>"pod:" 3,3 * 6,8 * 0,4</t>
  </si>
  <si>
    <t>doplnění dna pod prahem km 2,155:</t>
  </si>
  <si>
    <t>10 * 6,8 * 0,4</t>
  </si>
  <si>
    <t>17</t>
  </si>
  <si>
    <t>463212191</t>
  </si>
  <si>
    <t>Rovnanina z lomového kamene upraveného, tříděného Příplatek k cenám za vypracování líce</t>
  </si>
  <si>
    <t>-1572251878</t>
  </si>
  <si>
    <t>"nad:" 1,5 * 6,8</t>
  </si>
  <si>
    <t>"mezi:" 1,0 * 6,8</t>
  </si>
  <si>
    <t>"pod:" 3,3 * 6,8</t>
  </si>
  <si>
    <t>doplnění dna pod praahem km 2,155:</t>
  </si>
  <si>
    <t>10 * 6,8</t>
  </si>
  <si>
    <t>18</t>
  </si>
  <si>
    <t>464571124</t>
  </si>
  <si>
    <t>Pohoz dna nebo svahů jakékoliv tloušťky z kameniva těženého hrubého, z terénu, frakce do 125 mm</t>
  </si>
  <si>
    <t>518909230</t>
  </si>
  <si>
    <t>doplnění dna pod prahem v km 2,155:</t>
  </si>
  <si>
    <t>5 * 6,8 * 0,15</t>
  </si>
  <si>
    <t>19</t>
  </si>
  <si>
    <t>467951220</t>
  </si>
  <si>
    <t>Práh dřevěný z výřezů pro stavební účely zajištění na vzdušné straně pilotami Ø od 150 do 190 mm, délky od 1,5 do 1,8 m, zaraženými v osové vzdálenosti od 1 do 3 m dvojitý z kulatiny Ø od 200 do 290 mm</t>
  </si>
  <si>
    <t>m</t>
  </si>
  <si>
    <t>-1194302968</t>
  </si>
  <si>
    <t>obnova prahu v km 2,094 - zdvojený:</t>
  </si>
  <si>
    <t xml:space="preserve">9,3 * 2 </t>
  </si>
  <si>
    <t>Ostatní konstrukce a práce, bourání</t>
  </si>
  <si>
    <t>20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</si>
  <si>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</si>
  <si>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</si>
  <si>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1858681283</t>
  </si>
  <si>
    <t>LB + PB</t>
  </si>
  <si>
    <t>(1,65 * 70) * 2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</si>
  <si>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</si>
  <si>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</si>
  <si>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150266032</t>
  </si>
  <si>
    <t>Poznámka k položce:_x000d_
materiál se použije v místě = bez suti</t>
  </si>
  <si>
    <t>odourání patek pro obnovu prahu:</t>
  </si>
  <si>
    <t>(0,5 * 0,45 * 3,8) * 2</t>
  </si>
  <si>
    <t>998</t>
  </si>
  <si>
    <t>Přesun hmot</t>
  </si>
  <si>
    <t>22</t>
  </si>
  <si>
    <t>998332011</t>
  </si>
  <si>
    <t>Přesun hmot pro úpravy vodních toků a kanály, hráze rybníků apod. dopravní vzdálenost do 500 m</t>
  </si>
  <si>
    <t>1116514419</t>
  </si>
  <si>
    <t>PSV</t>
  </si>
  <si>
    <t>Práce a dodávky PSV</t>
  </si>
  <si>
    <t>767</t>
  </si>
  <si>
    <t>Konstrukce zámečnické</t>
  </si>
  <si>
    <t>23</t>
  </si>
  <si>
    <t>767995111</t>
  </si>
  <si>
    <t>Montáž ostatních atypických zámečnických konstrukcí hmotnosti do 5 kg</t>
  </si>
  <si>
    <t>kg</t>
  </si>
  <si>
    <t>-2026163285</t>
  </si>
  <si>
    <t>Poznámka k položce:_x000d_
obnova prahu v km 2,094 - spojovací materiál</t>
  </si>
  <si>
    <t>24</t>
  </si>
  <si>
    <t>M</t>
  </si>
  <si>
    <t>31197008</t>
  </si>
  <si>
    <t>tyč závitová Pz 4.6 M20</t>
  </si>
  <si>
    <t>32</t>
  </si>
  <si>
    <t>-2130087822</t>
  </si>
  <si>
    <t>12 ks á 0,6 m</t>
  </si>
  <si>
    <t>12 * 0,6</t>
  </si>
  <si>
    <t>25</t>
  </si>
  <si>
    <t>31111009</t>
  </si>
  <si>
    <t>matice přesná šestihranná Pz DIN 934-8 M20</t>
  </si>
  <si>
    <t>100 kus</t>
  </si>
  <si>
    <t>2059533192</t>
  </si>
  <si>
    <t>24 ks</t>
  </si>
  <si>
    <t>24/100</t>
  </si>
  <si>
    <t>26</t>
  </si>
  <si>
    <t>31121027</t>
  </si>
  <si>
    <t>podložka nerezová 22 DIN 9021</t>
  </si>
  <si>
    <t>-1574267276</t>
  </si>
  <si>
    <t>27</t>
  </si>
  <si>
    <t>767995115</t>
  </si>
  <si>
    <t>Montáž ostatních atypických zámečnických konstrukcí hmotnosti přes 50 do 100 kg</t>
  </si>
  <si>
    <t>-1670074744</t>
  </si>
  <si>
    <t>28</t>
  </si>
  <si>
    <t>31316007</t>
  </si>
  <si>
    <t>síť výztužná svařovaná DIN 488 jakost B500A 150x150mm drát D 8mm</t>
  </si>
  <si>
    <t>1155481064</t>
  </si>
  <si>
    <t>7,5 * (0,6 + 3,2 + 0,6)</t>
  </si>
  <si>
    <t>29</t>
  </si>
  <si>
    <t>998767101</t>
  </si>
  <si>
    <t>Přesun hmot pro zámečnické konstrukce stanovený z hmotnosti přesunovaného materiálu vodorovná dopravní vzdálenost do 50 m v objektech výšky do 6 m</t>
  </si>
  <si>
    <t>-1109863141</t>
  </si>
  <si>
    <t>772</t>
  </si>
  <si>
    <t>Podlahy z kamene</t>
  </si>
  <si>
    <t>30</t>
  </si>
  <si>
    <t>772591913</t>
  </si>
  <si>
    <t>Dlažby z kamene oprava - ostatní práce očištění tlakovou vodou</t>
  </si>
  <si>
    <t>-1596707106</t>
  </si>
  <si>
    <t>Poznámka k položce:_x000d_
náhradní položka</t>
  </si>
  <si>
    <t>pro opravu patek:</t>
  </si>
  <si>
    <t>"LB:" ((70 - 18 - 3,8) * 0,35) * 0,5</t>
  </si>
  <si>
    <t>"PB:" ((70 - 10 - 3,8) * 0,35) * 0,5</t>
  </si>
  <si>
    <t>SO-02 - oprava koryta km 3,050 - 3,120</t>
  </si>
  <si>
    <t>114203104</t>
  </si>
  <si>
    <t>Rozebrání dlažeb nebo záhozů s naložením na dopravní prostředek záhozů, rovnanin a soustřeďovacích staveb provedených na sucho</t>
  </si>
  <si>
    <t>-704834468</t>
  </si>
  <si>
    <t>Poznámka k položce:_x000d_
kámen se použije v místě = bez sutě</t>
  </si>
  <si>
    <t>rozebrání stávajících rozplavených patek</t>
  </si>
  <si>
    <t>90 * 1,5 * 0,8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</si>
  <si>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</si>
  <si>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</si>
  <si>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423015929</t>
  </si>
  <si>
    <t>162251142</t>
  </si>
  <si>
    <t>Vodorovné přemístění výkopku nebo sypaniny po suchu na obvyklém dopravním prostředku, bez naložení výkopku, avšak se složením bez rozhrnutí z horniny třídy těžitelnosti III skupiny 6 a 7 na vzdálenost přes 20 do 50 m</t>
  </si>
  <si>
    <t>-948221017</t>
  </si>
  <si>
    <t>přemístění rozebraného a dodaného kamene v rámci daného úseku</t>
  </si>
  <si>
    <t>108</t>
  </si>
  <si>
    <t>112428676</t>
  </si>
  <si>
    <t>s dodáním kamene - cca 40%:</t>
  </si>
  <si>
    <t>90 * 1,5 * 0,8 * 0,40</t>
  </si>
  <si>
    <t>463212111R</t>
  </si>
  <si>
    <t>-180585155</t>
  </si>
  <si>
    <t>s použitím původního kamene - cca 60%:</t>
  </si>
  <si>
    <t>90 * 1,5 * 0,8 * 0,60</t>
  </si>
  <si>
    <t>1479631438</t>
  </si>
  <si>
    <t>70 * 1,5</t>
  </si>
  <si>
    <t>-979294124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</si>
  <si>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</si>
  <si>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</si>
  <si>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</si>
  <si>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</si>
  <si>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</si>
  <si>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</si>
  <si>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</si>
  <si>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</si>
  <si>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</si>
  <si>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</si>
  <si>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</si>
  <si>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</si>
  <si>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</si>
  <si>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</si>
  <si>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-670460906</t>
  </si>
  <si>
    <t>Poznámka k položce:_x000d_
DSPS včetně geodetického zaměření</t>
  </si>
  <si>
    <t>VRN2</t>
  </si>
  <si>
    <t>Příprava staveniště</t>
  </si>
  <si>
    <t>021203000</t>
  </si>
  <si>
    <t>Stěhování přírodních hodnot</t>
  </si>
  <si>
    <t>-812824712</t>
  </si>
  <si>
    <t>Poznámka k položce:_x000d_
3x slovení rybí osádky</t>
  </si>
  <si>
    <t>VRN3</t>
  </si>
  <si>
    <t>Zařízení staveniště</t>
  </si>
  <si>
    <t>030001000</t>
  </si>
  <si>
    <t>157442224</t>
  </si>
  <si>
    <t>032403000</t>
  </si>
  <si>
    <t>Provizorní komunikace</t>
  </si>
  <si>
    <t>-193396626</t>
  </si>
  <si>
    <t>VRN9</t>
  </si>
  <si>
    <t>Ostatní náklady</t>
  </si>
  <si>
    <t>091704000</t>
  </si>
  <si>
    <t>Náklady na údržbu</t>
  </si>
  <si>
    <t>2023719880</t>
  </si>
  <si>
    <t>Poznámka k položce:_x000d_
čištění komunikací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</si>
</sst>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20/23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 Opavice - Krnov km 2,085 - 3,140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Krnov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Jiří Skalník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oprava koryta km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'SO-01 - oprava koryta km ...'!P125</f>
        <v>0</v>
      </c>
      <c r="AV95" s="128">
        <f>'SO-01 - oprava koryta km ...'!J33</f>
        <v>0</v>
      </c>
      <c r="AW95" s="128">
        <f>'SO-01 - oprava koryta km ...'!J34</f>
        <v>0</v>
      </c>
      <c r="AX95" s="128">
        <f>'SO-01 - oprava koryta km ...'!J35</f>
        <v>0</v>
      </c>
      <c r="AY95" s="128">
        <f>'SO-01 - oprava koryta km ...'!J36</f>
        <v>0</v>
      </c>
      <c r="AZ95" s="128">
        <f>'SO-01 - oprava koryta km ...'!F33</f>
        <v>0</v>
      </c>
      <c r="BA95" s="128">
        <f>'SO-01 - oprava koryta km ...'!F34</f>
        <v>0</v>
      </c>
      <c r="BB95" s="128">
        <f>'SO-01 - oprava koryta km ...'!F35</f>
        <v>0</v>
      </c>
      <c r="BC95" s="128">
        <f>'SO-01 - oprava koryta km ...'!F36</f>
        <v>0</v>
      </c>
      <c r="BD95" s="130">
        <f>'SO-01 - oprava koryta km 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oprava koryta km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'SO-02 - oprava koryta km ...'!P120</f>
        <v>0</v>
      </c>
      <c r="AV96" s="128">
        <f>'SO-02 - oprava koryta km ...'!J33</f>
        <v>0</v>
      </c>
      <c r="AW96" s="128">
        <f>'SO-02 - oprava koryta km ...'!J34</f>
        <v>0</v>
      </c>
      <c r="AX96" s="128">
        <f>'SO-02 - oprava koryta km ...'!J35</f>
        <v>0</v>
      </c>
      <c r="AY96" s="128">
        <f>'SO-02 - oprava koryta km ...'!J36</f>
        <v>0</v>
      </c>
      <c r="AZ96" s="128">
        <f>'SO-02 - oprava koryta km ...'!F33</f>
        <v>0</v>
      </c>
      <c r="BA96" s="128">
        <f>'SO-02 - oprava koryta km ...'!F34</f>
        <v>0</v>
      </c>
      <c r="BB96" s="128">
        <f>'SO-02 - oprava koryta km ...'!F35</f>
        <v>0</v>
      </c>
      <c r="BC96" s="128">
        <f>'SO-02 - oprava koryta km ...'!F36</f>
        <v>0</v>
      </c>
      <c r="BD96" s="130">
        <f>'SO-02 - oprava koryta km 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89</v>
      </c>
      <c r="AR97" s="126"/>
      <c r="AS97" s="132">
        <v>0</v>
      </c>
      <c r="AT97" s="133">
        <f>ROUND(SUM(AV97:AW97),2)</f>
        <v>0</v>
      </c>
      <c r="AU97" s="134">
        <f>'VON - vedlejší a ostatní ...'!P121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CCDrM8hsbIqSw+uYMKGUOWa6Gf+TffuFMyDFwREuBZRqD1s5sN1SYTs1qOvqxzR5nxSxuWf5hkXhJxXcJkf09Q==" hashValue="CieW3Q4LqLVIAySLgMCsPeGKisYAAFMs2+o3CDF/z+stj+8VMQr0FrNsoSOAaUJ0LFUK6bXUyC1uH/IP95x0y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oprava koryta km ...'!C2" display="/"/>
    <hyperlink ref="A96" location="'SO-02 - oprava koryta km ...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 Opavice - Krnov km 2,085 - 3,140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95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ROUND((SUM(BE125:BE247)),  2)</f>
        <v>0</v>
      </c>
      <c r="G33" s="38"/>
      <c r="H33" s="38"/>
      <c r="I33" s="155">
        <v>0.20999999999999999</v>
      </c>
      <c r="J33" s="154">
        <f>ROUND(((SUM(BE125:BE247))*I33),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ROUND((SUM(BF125:BF247)),  2)</f>
        <v>0</v>
      </c>
      <c r="G34" s="38"/>
      <c r="H34" s="38"/>
      <c r="I34" s="155">
        <v>0.14999999999999999</v>
      </c>
      <c r="J34" s="154">
        <f>ROUND(((SUM(BF125:BF247))*I34),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ROUND((SUM(BG125:BG247)),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ROUND((SUM(BH125:BH247)),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ROUND((SUM(BI125:BI247)),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 Opavice - Krnov km 2,085 - 3,140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oprava koryta km 2,085 - 2,155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27. 6. 2023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J192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J215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J223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107</v>
      </c>
      <c r="E103" s="182"/>
      <c r="F103" s="182"/>
      <c r="G103" s="182"/>
      <c r="H103" s="182"/>
      <c r="I103" s="182"/>
      <c r="J103" s="183">
        <f>J225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J226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J241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 xml:space="preserve"> Opavice - Krnov km 2,085 - 3,140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SO-01 - oprava koryta km 2,085 - 2,155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Krnov</v>
      </c>
      <c r="G119" s="40"/>
      <c r="H119" s="40"/>
      <c r="I119" s="32" t="s">
        <v>22</v>
      </c>
      <c r="J119" s="79" t="str">
        <f>IF(J12="","",J12)</f>
        <v>27. 6. 2023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30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32</v>
      </c>
      <c r="J122" s="36" t="str">
        <f>E24</f>
        <v>Ing. Jiří Skalník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111</v>
      </c>
      <c r="D124" s="194" t="s">
        <v>60</v>
      </c>
      <c r="E124" s="194" t="s">
        <v>56</v>
      </c>
      <c r="F124" s="194" t="s">
        <v>57</v>
      </c>
      <c r="G124" s="194" t="s">
        <v>112</v>
      </c>
      <c r="H124" s="194" t="s">
        <v>113</v>
      </c>
      <c r="I124" s="194" t="s">
        <v>114</v>
      </c>
      <c r="J124" s="194" t="s">
        <v>98</v>
      </c>
      <c r="K124" s="195" t="s">
        <v>115</v>
      </c>
      <c r="L124" s="196"/>
      <c r="M124" s="100" t="s">
        <v>1</v>
      </c>
      <c r="N124" s="101" t="s">
        <v>39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P126+P225</f>
        <v>0</v>
      </c>
      <c r="Q125" s="104"/>
      <c r="R125" s="199">
        <f>R126+R225</f>
        <v>169.60297347999997</v>
      </c>
      <c r="S125" s="104"/>
      <c r="T125" s="200">
        <f>T126+T225</f>
        <v>6.6290999999999993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100</v>
      </c>
      <c r="BK125" s="201">
        <f>BK126+BK225</f>
        <v>0</v>
      </c>
    </row>
    <row r="126" s="12" customFormat="1" ht="25.92" customHeight="1">
      <c r="A126" s="12"/>
      <c r="B126" s="202"/>
      <c r="C126" s="203"/>
      <c r="D126" s="204" t="s">
        <v>74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P127+P168+P192+P215+P223</f>
        <v>0</v>
      </c>
      <c r="Q126" s="210"/>
      <c r="R126" s="211">
        <f>R127+R168+R192+R215+R223</f>
        <v>169.39855187999999</v>
      </c>
      <c r="S126" s="210"/>
      <c r="T126" s="212">
        <f>T127+T168+T192+T215+T223</f>
        <v>6.6290999999999993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75</v>
      </c>
      <c r="AY126" s="213" t="s">
        <v>125</v>
      </c>
      <c r="BK126" s="215">
        <f>BK127+BK168+BK192+BK215+BK223</f>
        <v>0</v>
      </c>
    </row>
    <row r="127" s="12" customFormat="1" ht="22.8" customHeight="1">
      <c r="A127" s="12"/>
      <c r="B127" s="202"/>
      <c r="C127" s="203"/>
      <c r="D127" s="204" t="s">
        <v>74</v>
      </c>
      <c r="E127" s="216" t="s">
        <v>83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SUM(P128:P167)</f>
        <v>0</v>
      </c>
      <c r="Q127" s="210"/>
      <c r="R127" s="211">
        <f>SUM(R128:R167)</f>
        <v>5.9055840000000002</v>
      </c>
      <c r="S127" s="210"/>
      <c r="T127" s="212">
        <f>SUM(T128:T167)</f>
        <v>2.0975999999999999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83</v>
      </c>
      <c r="AY127" s="213" t="s">
        <v>125</v>
      </c>
      <c r="BK127" s="215">
        <f>SUM(BK128:BK167)</f>
        <v>0</v>
      </c>
    </row>
    <row r="128" s="2" customFormat="1" ht="49.05" customHeight="1">
      <c r="A128" s="38"/>
      <c r="B128" s="39"/>
      <c r="C128" s="218" t="s">
        <v>83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1.1040000000000001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1.8999999999999999</v>
      </c>
      <c r="T128" s="228">
        <f>S128*H128</f>
        <v>2.0975999999999999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85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132</v>
      </c>
      <c r="BM128" s="229" t="s">
        <v>133</v>
      </c>
    </row>
    <row r="129" s="2" customFormat="1">
      <c r="A129" s="38"/>
      <c r="B129" s="39"/>
      <c r="C129" s="40"/>
      <c r="D129" s="231" t="s">
        <v>134</v>
      </c>
      <c r="E129" s="40"/>
      <c r="F129" s="232" t="s">
        <v>135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134</v>
      </c>
      <c r="AU129" s="17" t="s">
        <v>85</v>
      </c>
    </row>
    <row r="130" s="13" customFormat="1">
      <c r="A130" s="13"/>
      <c r="B130" s="236"/>
      <c r="C130" s="237"/>
      <c r="D130" s="231" t="s">
        <v>136</v>
      </c>
      <c r="E130" s="238" t="s">
        <v>1</v>
      </c>
      <c r="F130" s="239" t="s">
        <v>137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136</v>
      </c>
      <c r="AU130" s="245" t="s">
        <v>85</v>
      </c>
      <c r="AV130" s="13" t="s">
        <v>83</v>
      </c>
      <c r="AW130" s="13" t="s">
        <v>31</v>
      </c>
      <c r="AX130" s="13" t="s">
        <v>75</v>
      </c>
      <c r="AY130" s="245" t="s">
        <v>125</v>
      </c>
    </row>
    <row r="131" s="14" customFormat="1">
      <c r="A131" s="14"/>
      <c r="B131" s="246"/>
      <c r="C131" s="247"/>
      <c r="D131" s="231" t="s">
        <v>136</v>
      </c>
      <c r="E131" s="248" t="s">
        <v>1</v>
      </c>
      <c r="F131" s="249" t="s">
        <v>138</v>
      </c>
      <c r="G131" s="247"/>
      <c r="H131" s="250">
        <v>0.432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136</v>
      </c>
      <c r="AU131" s="256" t="s">
        <v>85</v>
      </c>
      <c r="AV131" s="14" t="s">
        <v>85</v>
      </c>
      <c r="AW131" s="14" t="s">
        <v>31</v>
      </c>
      <c r="AX131" s="14" t="s">
        <v>75</v>
      </c>
      <c r="AY131" s="256" t="s">
        <v>125</v>
      </c>
    </row>
    <row r="132" s="14" customFormat="1">
      <c r="A132" s="14"/>
      <c r="B132" s="246"/>
      <c r="C132" s="247"/>
      <c r="D132" s="231" t="s">
        <v>136</v>
      </c>
      <c r="E132" s="248" t="s">
        <v>1</v>
      </c>
      <c r="F132" s="249" t="s">
        <v>139</v>
      </c>
      <c r="G132" s="247"/>
      <c r="H132" s="250">
        <v>0.67200000000000004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136</v>
      </c>
      <c r="AU132" s="256" t="s">
        <v>85</v>
      </c>
      <c r="AV132" s="14" t="s">
        <v>85</v>
      </c>
      <c r="AW132" s="14" t="s">
        <v>31</v>
      </c>
      <c r="AX132" s="14" t="s">
        <v>75</v>
      </c>
      <c r="AY132" s="256" t="s">
        <v>125</v>
      </c>
    </row>
    <row r="133" s="15" customFormat="1">
      <c r="A133" s="15"/>
      <c r="B133" s="257"/>
      <c r="C133" s="258"/>
      <c r="D133" s="231" t="s">
        <v>136</v>
      </c>
      <c r="E133" s="259" t="s">
        <v>1</v>
      </c>
      <c r="F133" s="260" t="s">
        <v>140</v>
      </c>
      <c r="G133" s="258"/>
      <c r="H133" s="261">
        <v>1.1040000000000001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136</v>
      </c>
      <c r="AU133" s="267" t="s">
        <v>85</v>
      </c>
      <c r="AV133" s="15" t="s">
        <v>132</v>
      </c>
      <c r="AW133" s="15" t="s">
        <v>31</v>
      </c>
      <c r="AX133" s="15" t="s">
        <v>83</v>
      </c>
      <c r="AY133" s="267" t="s">
        <v>125</v>
      </c>
    </row>
    <row r="134" s="2" customFormat="1" ht="24.15" customHeight="1">
      <c r="A134" s="38"/>
      <c r="B134" s="39"/>
      <c r="C134" s="218" t="s">
        <v>85</v>
      </c>
      <c r="D134" s="218" t="s">
        <v>127</v>
      </c>
      <c r="E134" s="219" t="s">
        <v>141</v>
      </c>
      <c r="F134" s="220" t="s">
        <v>142</v>
      </c>
      <c r="G134" s="221" t="s">
        <v>143</v>
      </c>
      <c r="H134" s="222">
        <v>480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3.0000000000000001E-05</v>
      </c>
      <c r="R134" s="227">
        <f>Q134*H134</f>
        <v>0.0144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85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132</v>
      </c>
      <c r="BM134" s="229" t="s">
        <v>144</v>
      </c>
    </row>
    <row r="135" s="14" customFormat="1">
      <c r="A135" s="14"/>
      <c r="B135" s="246"/>
      <c r="C135" s="247"/>
      <c r="D135" s="231" t="s">
        <v>136</v>
      </c>
      <c r="E135" s="248" t="s">
        <v>1</v>
      </c>
      <c r="F135" s="249" t="s">
        <v>145</v>
      </c>
      <c r="G135" s="247"/>
      <c r="H135" s="250">
        <v>480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136</v>
      </c>
      <c r="AU135" s="256" t="s">
        <v>85</v>
      </c>
      <c r="AV135" s="14" t="s">
        <v>85</v>
      </c>
      <c r="AW135" s="14" t="s">
        <v>31</v>
      </c>
      <c r="AX135" s="14" t="s">
        <v>83</v>
      </c>
      <c r="AY135" s="256" t="s">
        <v>125</v>
      </c>
    </row>
    <row r="136" s="2" customFormat="1" ht="37.8" customHeight="1">
      <c r="A136" s="38"/>
      <c r="B136" s="39"/>
      <c r="C136" s="218" t="s">
        <v>146</v>
      </c>
      <c r="D136" s="218" t="s">
        <v>127</v>
      </c>
      <c r="E136" s="219" t="s">
        <v>147</v>
      </c>
      <c r="F136" s="220" t="s">
        <v>148</v>
      </c>
      <c r="G136" s="221" t="s">
        <v>149</v>
      </c>
      <c r="H136" s="222">
        <v>40</v>
      </c>
      <c r="I136" s="223"/>
      <c r="J136" s="224">
        <f>ROUND(I136*H136,2)</f>
        <v>0</v>
      </c>
      <c r="K136" s="220" t="s">
        <v>131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132</v>
      </c>
      <c r="AT136" s="229" t="s">
        <v>127</v>
      </c>
      <c r="AU136" s="229" t="s">
        <v>85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132</v>
      </c>
      <c r="BM136" s="229" t="s">
        <v>150</v>
      </c>
    </row>
    <row r="137" s="2" customFormat="1" ht="66.75" customHeight="1">
      <c r="A137" s="38"/>
      <c r="B137" s="39"/>
      <c r="C137" s="218" t="s">
        <v>132</v>
      </c>
      <c r="D137" s="218" t="s">
        <v>127</v>
      </c>
      <c r="E137" s="219" t="s">
        <v>151</v>
      </c>
      <c r="F137" s="220" t="s">
        <v>152</v>
      </c>
      <c r="G137" s="221" t="s">
        <v>130</v>
      </c>
      <c r="H137" s="222">
        <v>7</v>
      </c>
      <c r="I137" s="223"/>
      <c r="J137" s="224">
        <f>ROUND(I137*H137,2)</f>
        <v>0</v>
      </c>
      <c r="K137" s="220" t="s">
        <v>131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132</v>
      </c>
      <c r="AT137" s="229" t="s">
        <v>127</v>
      </c>
      <c r="AU137" s="229" t="s">
        <v>85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132</v>
      </c>
      <c r="BM137" s="229" t="s">
        <v>153</v>
      </c>
    </row>
    <row r="138" s="13" customFormat="1">
      <c r="A138" s="13"/>
      <c r="B138" s="236"/>
      <c r="C138" s="237"/>
      <c r="D138" s="231" t="s">
        <v>136</v>
      </c>
      <c r="E138" s="238" t="s">
        <v>1</v>
      </c>
      <c r="F138" s="239" t="s">
        <v>154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136</v>
      </c>
      <c r="AU138" s="245" t="s">
        <v>85</v>
      </c>
      <c r="AV138" s="13" t="s">
        <v>83</v>
      </c>
      <c r="AW138" s="13" t="s">
        <v>31</v>
      </c>
      <c r="AX138" s="13" t="s">
        <v>75</v>
      </c>
      <c r="AY138" s="245" t="s">
        <v>125</v>
      </c>
    </row>
    <row r="139" s="13" customFormat="1">
      <c r="A139" s="13"/>
      <c r="B139" s="236"/>
      <c r="C139" s="237"/>
      <c r="D139" s="231" t="s">
        <v>136</v>
      </c>
      <c r="E139" s="238" t="s">
        <v>1</v>
      </c>
      <c r="F139" s="239" t="s">
        <v>155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136</v>
      </c>
      <c r="AU139" s="245" t="s">
        <v>85</v>
      </c>
      <c r="AV139" s="13" t="s">
        <v>83</v>
      </c>
      <c r="AW139" s="13" t="s">
        <v>31</v>
      </c>
      <c r="AX139" s="13" t="s">
        <v>75</v>
      </c>
      <c r="AY139" s="245" t="s">
        <v>125</v>
      </c>
    </row>
    <row r="140" s="14" customFormat="1">
      <c r="A140" s="14"/>
      <c r="B140" s="246"/>
      <c r="C140" s="247"/>
      <c r="D140" s="231" t="s">
        <v>136</v>
      </c>
      <c r="E140" s="248" t="s">
        <v>1</v>
      </c>
      <c r="F140" s="249" t="s">
        <v>156</v>
      </c>
      <c r="G140" s="247"/>
      <c r="H140" s="250">
        <v>4.5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136</v>
      </c>
      <c r="AU140" s="256" t="s">
        <v>85</v>
      </c>
      <c r="AV140" s="14" t="s">
        <v>85</v>
      </c>
      <c r="AW140" s="14" t="s">
        <v>31</v>
      </c>
      <c r="AX140" s="14" t="s">
        <v>75</v>
      </c>
      <c r="AY140" s="256" t="s">
        <v>125</v>
      </c>
    </row>
    <row r="141" s="13" customFormat="1">
      <c r="A141" s="13"/>
      <c r="B141" s="236"/>
      <c r="C141" s="237"/>
      <c r="D141" s="231" t="s">
        <v>136</v>
      </c>
      <c r="E141" s="238" t="s">
        <v>1</v>
      </c>
      <c r="F141" s="239" t="s">
        <v>157</v>
      </c>
      <c r="G141" s="237"/>
      <c r="H141" s="238" t="s">
        <v>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136</v>
      </c>
      <c r="AU141" s="245" t="s">
        <v>85</v>
      </c>
      <c r="AV141" s="13" t="s">
        <v>83</v>
      </c>
      <c r="AW141" s="13" t="s">
        <v>31</v>
      </c>
      <c r="AX141" s="13" t="s">
        <v>75</v>
      </c>
      <c r="AY141" s="245" t="s">
        <v>125</v>
      </c>
    </row>
    <row r="142" s="14" customFormat="1">
      <c r="A142" s="14"/>
      <c r="B142" s="246"/>
      <c r="C142" s="247"/>
      <c r="D142" s="231" t="s">
        <v>136</v>
      </c>
      <c r="E142" s="248" t="s">
        <v>1</v>
      </c>
      <c r="F142" s="249" t="s">
        <v>158</v>
      </c>
      <c r="G142" s="247"/>
      <c r="H142" s="250">
        <v>2.5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136</v>
      </c>
      <c r="AU142" s="256" t="s">
        <v>85</v>
      </c>
      <c r="AV142" s="14" t="s">
        <v>85</v>
      </c>
      <c r="AW142" s="14" t="s">
        <v>31</v>
      </c>
      <c r="AX142" s="14" t="s">
        <v>75</v>
      </c>
      <c r="AY142" s="256" t="s">
        <v>125</v>
      </c>
    </row>
    <row r="143" s="15" customFormat="1">
      <c r="A143" s="15"/>
      <c r="B143" s="257"/>
      <c r="C143" s="258"/>
      <c r="D143" s="231" t="s">
        <v>136</v>
      </c>
      <c r="E143" s="259" t="s">
        <v>1</v>
      </c>
      <c r="F143" s="260" t="s">
        <v>140</v>
      </c>
      <c r="G143" s="258"/>
      <c r="H143" s="261">
        <v>7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136</v>
      </c>
      <c r="AU143" s="267" t="s">
        <v>85</v>
      </c>
      <c r="AV143" s="15" t="s">
        <v>132</v>
      </c>
      <c r="AW143" s="15" t="s">
        <v>31</v>
      </c>
      <c r="AX143" s="15" t="s">
        <v>83</v>
      </c>
      <c r="AY143" s="267" t="s">
        <v>125</v>
      </c>
    </row>
    <row r="144" s="2" customFormat="1" ht="89.25" customHeight="1">
      <c r="A144" s="38"/>
      <c r="B144" s="39"/>
      <c r="C144" s="218" t="s">
        <v>159</v>
      </c>
      <c r="D144" s="218" t="s">
        <v>127</v>
      </c>
      <c r="E144" s="219" t="s">
        <v>160</v>
      </c>
      <c r="F144" s="220" t="s">
        <v>161</v>
      </c>
      <c r="G144" s="221" t="s">
        <v>130</v>
      </c>
      <c r="H144" s="222">
        <v>7</v>
      </c>
      <c r="I144" s="223"/>
      <c r="J144" s="224">
        <f>ROUND(I144*H144,2)</f>
        <v>0</v>
      </c>
      <c r="K144" s="220" t="s">
        <v>131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132</v>
      </c>
      <c r="AT144" s="229" t="s">
        <v>127</v>
      </c>
      <c r="AU144" s="229" t="s">
        <v>85</v>
      </c>
      <c r="AY144" s="17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132</v>
      </c>
      <c r="BM144" s="229" t="s">
        <v>162</v>
      </c>
    </row>
    <row r="145" s="13" customFormat="1">
      <c r="A145" s="13"/>
      <c r="B145" s="236"/>
      <c r="C145" s="237"/>
      <c r="D145" s="231" t="s">
        <v>136</v>
      </c>
      <c r="E145" s="238" t="s">
        <v>1</v>
      </c>
      <c r="F145" s="239" t="s">
        <v>154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136</v>
      </c>
      <c r="AU145" s="245" t="s">
        <v>85</v>
      </c>
      <c r="AV145" s="13" t="s">
        <v>83</v>
      </c>
      <c r="AW145" s="13" t="s">
        <v>31</v>
      </c>
      <c r="AX145" s="13" t="s">
        <v>75</v>
      </c>
      <c r="AY145" s="245" t="s">
        <v>125</v>
      </c>
    </row>
    <row r="146" s="13" customFormat="1">
      <c r="A146" s="13"/>
      <c r="B146" s="236"/>
      <c r="C146" s="237"/>
      <c r="D146" s="231" t="s">
        <v>136</v>
      </c>
      <c r="E146" s="238" t="s">
        <v>1</v>
      </c>
      <c r="F146" s="239" t="s">
        <v>155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136</v>
      </c>
      <c r="AU146" s="245" t="s">
        <v>85</v>
      </c>
      <c r="AV146" s="13" t="s">
        <v>83</v>
      </c>
      <c r="AW146" s="13" t="s">
        <v>31</v>
      </c>
      <c r="AX146" s="13" t="s">
        <v>75</v>
      </c>
      <c r="AY146" s="245" t="s">
        <v>125</v>
      </c>
    </row>
    <row r="147" s="14" customFormat="1">
      <c r="A147" s="14"/>
      <c r="B147" s="246"/>
      <c r="C147" s="247"/>
      <c r="D147" s="231" t="s">
        <v>136</v>
      </c>
      <c r="E147" s="248" t="s">
        <v>1</v>
      </c>
      <c r="F147" s="249" t="s">
        <v>163</v>
      </c>
      <c r="G147" s="247"/>
      <c r="H147" s="250">
        <v>4.5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136</v>
      </c>
      <c r="AU147" s="256" t="s">
        <v>85</v>
      </c>
      <c r="AV147" s="14" t="s">
        <v>85</v>
      </c>
      <c r="AW147" s="14" t="s">
        <v>31</v>
      </c>
      <c r="AX147" s="14" t="s">
        <v>75</v>
      </c>
      <c r="AY147" s="256" t="s">
        <v>125</v>
      </c>
    </row>
    <row r="148" s="13" customFormat="1">
      <c r="A148" s="13"/>
      <c r="B148" s="236"/>
      <c r="C148" s="237"/>
      <c r="D148" s="231" t="s">
        <v>136</v>
      </c>
      <c r="E148" s="238" t="s">
        <v>1</v>
      </c>
      <c r="F148" s="239" t="s">
        <v>157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136</v>
      </c>
      <c r="AU148" s="245" t="s">
        <v>85</v>
      </c>
      <c r="AV148" s="13" t="s">
        <v>83</v>
      </c>
      <c r="AW148" s="13" t="s">
        <v>31</v>
      </c>
      <c r="AX148" s="13" t="s">
        <v>75</v>
      </c>
      <c r="AY148" s="245" t="s">
        <v>125</v>
      </c>
    </row>
    <row r="149" s="14" customFormat="1">
      <c r="A149" s="14"/>
      <c r="B149" s="246"/>
      <c r="C149" s="247"/>
      <c r="D149" s="231" t="s">
        <v>136</v>
      </c>
      <c r="E149" s="248" t="s">
        <v>1</v>
      </c>
      <c r="F149" s="249" t="s">
        <v>158</v>
      </c>
      <c r="G149" s="247"/>
      <c r="H149" s="250">
        <v>2.5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136</v>
      </c>
      <c r="AU149" s="256" t="s">
        <v>85</v>
      </c>
      <c r="AV149" s="14" t="s">
        <v>85</v>
      </c>
      <c r="AW149" s="14" t="s">
        <v>31</v>
      </c>
      <c r="AX149" s="14" t="s">
        <v>75</v>
      </c>
      <c r="AY149" s="256" t="s">
        <v>125</v>
      </c>
    </row>
    <row r="150" s="15" customFormat="1">
      <c r="A150" s="15"/>
      <c r="B150" s="257"/>
      <c r="C150" s="258"/>
      <c r="D150" s="231" t="s">
        <v>136</v>
      </c>
      <c r="E150" s="259" t="s">
        <v>1</v>
      </c>
      <c r="F150" s="260" t="s">
        <v>140</v>
      </c>
      <c r="G150" s="258"/>
      <c r="H150" s="261">
        <v>7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136</v>
      </c>
      <c r="AU150" s="267" t="s">
        <v>85</v>
      </c>
      <c r="AV150" s="15" t="s">
        <v>132</v>
      </c>
      <c r="AW150" s="15" t="s">
        <v>31</v>
      </c>
      <c r="AX150" s="15" t="s">
        <v>83</v>
      </c>
      <c r="AY150" s="267" t="s">
        <v>125</v>
      </c>
    </row>
    <row r="151" s="2" customFormat="1" ht="16.5" customHeight="1">
      <c r="A151" s="38"/>
      <c r="B151" s="39"/>
      <c r="C151" s="218" t="s">
        <v>164</v>
      </c>
      <c r="D151" s="218" t="s">
        <v>127</v>
      </c>
      <c r="E151" s="219" t="s">
        <v>165</v>
      </c>
      <c r="F151" s="220" t="s">
        <v>166</v>
      </c>
      <c r="G151" s="221" t="s">
        <v>130</v>
      </c>
      <c r="H151" s="222">
        <v>43.200000000000003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0.13636999999999999</v>
      </c>
      <c r="R151" s="227">
        <f>Q151*H151</f>
        <v>5.891184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85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132</v>
      </c>
      <c r="BM151" s="229" t="s">
        <v>167</v>
      </c>
    </row>
    <row r="152" s="13" customFormat="1">
      <c r="A152" s="13"/>
      <c r="B152" s="236"/>
      <c r="C152" s="237"/>
      <c r="D152" s="231" t="s">
        <v>136</v>
      </c>
      <c r="E152" s="238" t="s">
        <v>1</v>
      </c>
      <c r="F152" s="239" t="s">
        <v>168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136</v>
      </c>
      <c r="AU152" s="245" t="s">
        <v>85</v>
      </c>
      <c r="AV152" s="13" t="s">
        <v>83</v>
      </c>
      <c r="AW152" s="13" t="s">
        <v>31</v>
      </c>
      <c r="AX152" s="13" t="s">
        <v>75</v>
      </c>
      <c r="AY152" s="245" t="s">
        <v>125</v>
      </c>
    </row>
    <row r="153" s="14" customFormat="1">
      <c r="A153" s="14"/>
      <c r="B153" s="246"/>
      <c r="C153" s="247"/>
      <c r="D153" s="231" t="s">
        <v>136</v>
      </c>
      <c r="E153" s="248" t="s">
        <v>1</v>
      </c>
      <c r="F153" s="249" t="s">
        <v>169</v>
      </c>
      <c r="G153" s="247"/>
      <c r="H153" s="250">
        <v>13.199999999999999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136</v>
      </c>
      <c r="AU153" s="256" t="s">
        <v>85</v>
      </c>
      <c r="AV153" s="14" t="s">
        <v>85</v>
      </c>
      <c r="AW153" s="14" t="s">
        <v>31</v>
      </c>
      <c r="AX153" s="14" t="s">
        <v>75</v>
      </c>
      <c r="AY153" s="256" t="s">
        <v>125</v>
      </c>
    </row>
    <row r="154" s="14" customFormat="1">
      <c r="A154" s="14"/>
      <c r="B154" s="246"/>
      <c r="C154" s="247"/>
      <c r="D154" s="231" t="s">
        <v>136</v>
      </c>
      <c r="E154" s="248" t="s">
        <v>1</v>
      </c>
      <c r="F154" s="249" t="s">
        <v>170</v>
      </c>
      <c r="G154" s="247"/>
      <c r="H154" s="250">
        <v>8.4000000000000004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136</v>
      </c>
      <c r="AU154" s="256" t="s">
        <v>85</v>
      </c>
      <c r="AV154" s="14" t="s">
        <v>85</v>
      </c>
      <c r="AW154" s="14" t="s">
        <v>31</v>
      </c>
      <c r="AX154" s="14" t="s">
        <v>75</v>
      </c>
      <c r="AY154" s="256" t="s">
        <v>125</v>
      </c>
    </row>
    <row r="155" s="13" customFormat="1">
      <c r="A155" s="13"/>
      <c r="B155" s="236"/>
      <c r="C155" s="237"/>
      <c r="D155" s="231" t="s">
        <v>136</v>
      </c>
      <c r="E155" s="238" t="s">
        <v>1</v>
      </c>
      <c r="F155" s="239" t="s">
        <v>171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136</v>
      </c>
      <c r="AU155" s="245" t="s">
        <v>85</v>
      </c>
      <c r="AV155" s="13" t="s">
        <v>83</v>
      </c>
      <c r="AW155" s="13" t="s">
        <v>31</v>
      </c>
      <c r="AX155" s="13" t="s">
        <v>75</v>
      </c>
      <c r="AY155" s="245" t="s">
        <v>125</v>
      </c>
    </row>
    <row r="156" s="14" customFormat="1">
      <c r="A156" s="14"/>
      <c r="B156" s="246"/>
      <c r="C156" s="247"/>
      <c r="D156" s="231" t="s">
        <v>136</v>
      </c>
      <c r="E156" s="248" t="s">
        <v>1</v>
      </c>
      <c r="F156" s="249" t="s">
        <v>172</v>
      </c>
      <c r="G156" s="247"/>
      <c r="H156" s="250">
        <v>9.5999999999999996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136</v>
      </c>
      <c r="AU156" s="256" t="s">
        <v>85</v>
      </c>
      <c r="AV156" s="14" t="s">
        <v>85</v>
      </c>
      <c r="AW156" s="14" t="s">
        <v>31</v>
      </c>
      <c r="AX156" s="14" t="s">
        <v>75</v>
      </c>
      <c r="AY156" s="256" t="s">
        <v>125</v>
      </c>
    </row>
    <row r="157" s="14" customFormat="1">
      <c r="A157" s="14"/>
      <c r="B157" s="246"/>
      <c r="C157" s="247"/>
      <c r="D157" s="231" t="s">
        <v>136</v>
      </c>
      <c r="E157" s="248" t="s">
        <v>1</v>
      </c>
      <c r="F157" s="249" t="s">
        <v>173</v>
      </c>
      <c r="G157" s="247"/>
      <c r="H157" s="250">
        <v>12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136</v>
      </c>
      <c r="AU157" s="256" t="s">
        <v>85</v>
      </c>
      <c r="AV157" s="14" t="s">
        <v>85</v>
      </c>
      <c r="AW157" s="14" t="s">
        <v>31</v>
      </c>
      <c r="AX157" s="14" t="s">
        <v>75</v>
      </c>
      <c r="AY157" s="256" t="s">
        <v>125</v>
      </c>
    </row>
    <row r="158" s="15" customFormat="1">
      <c r="A158" s="15"/>
      <c r="B158" s="257"/>
      <c r="C158" s="258"/>
      <c r="D158" s="231" t="s">
        <v>136</v>
      </c>
      <c r="E158" s="259" t="s">
        <v>1</v>
      </c>
      <c r="F158" s="260" t="s">
        <v>140</v>
      </c>
      <c r="G158" s="258"/>
      <c r="H158" s="261">
        <v>43.200000000000003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136</v>
      </c>
      <c r="AU158" s="267" t="s">
        <v>85</v>
      </c>
      <c r="AV158" s="15" t="s">
        <v>132</v>
      </c>
      <c r="AW158" s="15" t="s">
        <v>31</v>
      </c>
      <c r="AX158" s="15" t="s">
        <v>83</v>
      </c>
      <c r="AY158" s="267" t="s">
        <v>125</v>
      </c>
    </row>
    <row r="159" s="2" customFormat="1" ht="21.75" customHeight="1">
      <c r="A159" s="38"/>
      <c r="B159" s="39"/>
      <c r="C159" s="218" t="s">
        <v>174</v>
      </c>
      <c r="D159" s="218" t="s">
        <v>127</v>
      </c>
      <c r="E159" s="219" t="s">
        <v>175</v>
      </c>
      <c r="F159" s="220" t="s">
        <v>176</v>
      </c>
      <c r="G159" s="221" t="s">
        <v>130</v>
      </c>
      <c r="H159" s="222">
        <v>43.200000000000003</v>
      </c>
      <c r="I159" s="223"/>
      <c r="J159" s="224">
        <f>ROUND(I159*H159,2)</f>
        <v>0</v>
      </c>
      <c r="K159" s="220" t="s">
        <v>131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132</v>
      </c>
      <c r="AT159" s="229" t="s">
        <v>127</v>
      </c>
      <c r="AU159" s="229" t="s">
        <v>85</v>
      </c>
      <c r="AY159" s="17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132</v>
      </c>
      <c r="BM159" s="229" t="s">
        <v>177</v>
      </c>
    </row>
    <row r="160" s="2" customFormat="1" ht="62.7" customHeight="1">
      <c r="A160" s="38"/>
      <c r="B160" s="39"/>
      <c r="C160" s="218" t="s">
        <v>178</v>
      </c>
      <c r="D160" s="218" t="s">
        <v>127</v>
      </c>
      <c r="E160" s="219" t="s">
        <v>179</v>
      </c>
      <c r="F160" s="220" t="s">
        <v>180</v>
      </c>
      <c r="G160" s="221" t="s">
        <v>130</v>
      </c>
      <c r="H160" s="222">
        <v>7</v>
      </c>
      <c r="I160" s="223"/>
      <c r="J160" s="224">
        <f>ROUND(I160*H160,2)</f>
        <v>0</v>
      </c>
      <c r="K160" s="220" t="s">
        <v>131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132</v>
      </c>
      <c r="AT160" s="229" t="s">
        <v>127</v>
      </c>
      <c r="AU160" s="229" t="s">
        <v>85</v>
      </c>
      <c r="AY160" s="17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132</v>
      </c>
      <c r="BM160" s="229" t="s">
        <v>181</v>
      </c>
    </row>
    <row r="161" s="13" customFormat="1">
      <c r="A161" s="13"/>
      <c r="B161" s="236"/>
      <c r="C161" s="237"/>
      <c r="D161" s="231" t="s">
        <v>136</v>
      </c>
      <c r="E161" s="238" t="s">
        <v>1</v>
      </c>
      <c r="F161" s="239" t="s">
        <v>182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136</v>
      </c>
      <c r="AU161" s="245" t="s">
        <v>85</v>
      </c>
      <c r="AV161" s="13" t="s">
        <v>83</v>
      </c>
      <c r="AW161" s="13" t="s">
        <v>31</v>
      </c>
      <c r="AX161" s="13" t="s">
        <v>75</v>
      </c>
      <c r="AY161" s="245" t="s">
        <v>125</v>
      </c>
    </row>
    <row r="162" s="14" customFormat="1">
      <c r="A162" s="14"/>
      <c r="B162" s="246"/>
      <c r="C162" s="247"/>
      <c r="D162" s="231" t="s">
        <v>136</v>
      </c>
      <c r="E162" s="248" t="s">
        <v>1</v>
      </c>
      <c r="F162" s="249" t="s">
        <v>174</v>
      </c>
      <c r="G162" s="247"/>
      <c r="H162" s="250">
        <v>7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136</v>
      </c>
      <c r="AU162" s="256" t="s">
        <v>85</v>
      </c>
      <c r="AV162" s="14" t="s">
        <v>85</v>
      </c>
      <c r="AW162" s="14" t="s">
        <v>31</v>
      </c>
      <c r="AX162" s="14" t="s">
        <v>83</v>
      </c>
      <c r="AY162" s="256" t="s">
        <v>125</v>
      </c>
    </row>
    <row r="163" s="2" customFormat="1" ht="66.75" customHeight="1">
      <c r="A163" s="38"/>
      <c r="B163" s="39"/>
      <c r="C163" s="218" t="s">
        <v>183</v>
      </c>
      <c r="D163" s="218" t="s">
        <v>127</v>
      </c>
      <c r="E163" s="219" t="s">
        <v>184</v>
      </c>
      <c r="F163" s="220" t="s">
        <v>185</v>
      </c>
      <c r="G163" s="221" t="s">
        <v>130</v>
      </c>
      <c r="H163" s="222">
        <v>35</v>
      </c>
      <c r="I163" s="223"/>
      <c r="J163" s="224">
        <f>ROUND(I163*H163,2)</f>
        <v>0</v>
      </c>
      <c r="K163" s="220" t="s">
        <v>131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132</v>
      </c>
      <c r="AT163" s="229" t="s">
        <v>127</v>
      </c>
      <c r="AU163" s="229" t="s">
        <v>85</v>
      </c>
      <c r="AY163" s="17" t="s">
        <v>125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132</v>
      </c>
      <c r="BM163" s="229" t="s">
        <v>186</v>
      </c>
    </row>
    <row r="164" s="13" customFormat="1">
      <c r="A164" s="13"/>
      <c r="B164" s="236"/>
      <c r="C164" s="237"/>
      <c r="D164" s="231" t="s">
        <v>136</v>
      </c>
      <c r="E164" s="238" t="s">
        <v>1</v>
      </c>
      <c r="F164" s="239" t="s">
        <v>187</v>
      </c>
      <c r="G164" s="237"/>
      <c r="H164" s="238" t="s">
        <v>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136</v>
      </c>
      <c r="AU164" s="245" t="s">
        <v>85</v>
      </c>
      <c r="AV164" s="13" t="s">
        <v>83</v>
      </c>
      <c r="AW164" s="13" t="s">
        <v>31</v>
      </c>
      <c r="AX164" s="13" t="s">
        <v>75</v>
      </c>
      <c r="AY164" s="245" t="s">
        <v>125</v>
      </c>
    </row>
    <row r="165" s="14" customFormat="1">
      <c r="A165" s="14"/>
      <c r="B165" s="246"/>
      <c r="C165" s="247"/>
      <c r="D165" s="231" t="s">
        <v>136</v>
      </c>
      <c r="E165" s="248" t="s">
        <v>1</v>
      </c>
      <c r="F165" s="249" t="s">
        <v>188</v>
      </c>
      <c r="G165" s="247"/>
      <c r="H165" s="250">
        <v>35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136</v>
      </c>
      <c r="AU165" s="256" t="s">
        <v>85</v>
      </c>
      <c r="AV165" s="14" t="s">
        <v>85</v>
      </c>
      <c r="AW165" s="14" t="s">
        <v>31</v>
      </c>
      <c r="AX165" s="14" t="s">
        <v>83</v>
      </c>
      <c r="AY165" s="256" t="s">
        <v>125</v>
      </c>
    </row>
    <row r="166" s="2" customFormat="1" ht="44.25" customHeight="1">
      <c r="A166" s="38"/>
      <c r="B166" s="39"/>
      <c r="C166" s="218" t="s">
        <v>189</v>
      </c>
      <c r="D166" s="218" t="s">
        <v>127</v>
      </c>
      <c r="E166" s="219" t="s">
        <v>190</v>
      </c>
      <c r="F166" s="220" t="s">
        <v>191</v>
      </c>
      <c r="G166" s="221" t="s">
        <v>192</v>
      </c>
      <c r="H166" s="222">
        <v>7</v>
      </c>
      <c r="I166" s="223"/>
      <c r="J166" s="224">
        <f>ROUND(I166*H166,2)</f>
        <v>0</v>
      </c>
      <c r="K166" s="220" t="s">
        <v>131</v>
      </c>
      <c r="L166" s="44"/>
      <c r="M166" s="225" t="s">
        <v>1</v>
      </c>
      <c r="N166" s="226" t="s">
        <v>40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132</v>
      </c>
      <c r="AT166" s="229" t="s">
        <v>127</v>
      </c>
      <c r="AU166" s="229" t="s">
        <v>85</v>
      </c>
      <c r="AY166" s="17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132</v>
      </c>
      <c r="BM166" s="229" t="s">
        <v>193</v>
      </c>
    </row>
    <row r="167" s="2" customFormat="1" ht="37.8" customHeight="1">
      <c r="A167" s="38"/>
      <c r="B167" s="39"/>
      <c r="C167" s="218" t="s">
        <v>194</v>
      </c>
      <c r="D167" s="218" t="s">
        <v>127</v>
      </c>
      <c r="E167" s="219" t="s">
        <v>195</v>
      </c>
      <c r="F167" s="220" t="s">
        <v>196</v>
      </c>
      <c r="G167" s="221" t="s">
        <v>130</v>
      </c>
      <c r="H167" s="222">
        <v>7</v>
      </c>
      <c r="I167" s="223"/>
      <c r="J167" s="224">
        <f>ROUND(I167*H167,2)</f>
        <v>0</v>
      </c>
      <c r="K167" s="220" t="s">
        <v>131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132</v>
      </c>
      <c r="AT167" s="229" t="s">
        <v>127</v>
      </c>
      <c r="AU167" s="229" t="s">
        <v>85</v>
      </c>
      <c r="AY167" s="17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132</v>
      </c>
      <c r="BM167" s="229" t="s">
        <v>197</v>
      </c>
    </row>
    <row r="168" s="12" customFormat="1" ht="22.8" customHeight="1">
      <c r="A168" s="12"/>
      <c r="B168" s="202"/>
      <c r="C168" s="203"/>
      <c r="D168" s="204" t="s">
        <v>74</v>
      </c>
      <c r="E168" s="216" t="s">
        <v>146</v>
      </c>
      <c r="F168" s="216" t="s">
        <v>198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SUM(P169:P191)</f>
        <v>0</v>
      </c>
      <c r="Q168" s="210"/>
      <c r="R168" s="211">
        <f>SUM(R169:R191)</f>
        <v>45.203198279999995</v>
      </c>
      <c r="S168" s="210"/>
      <c r="T168" s="212">
        <f>SUM(T169:T191)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83</v>
      </c>
      <c r="AT168" s="214" t="s">
        <v>74</v>
      </c>
      <c r="AU168" s="214" t="s">
        <v>83</v>
      </c>
      <c r="AY168" s="213" t="s">
        <v>125</v>
      </c>
      <c r="BK168" s="215">
        <f>SUM(BK169:BK191)</f>
        <v>0</v>
      </c>
    </row>
    <row r="169" s="2" customFormat="1" ht="66.75" customHeight="1">
      <c r="A169" s="38"/>
      <c r="B169" s="39"/>
      <c r="C169" s="218" t="s">
        <v>199</v>
      </c>
      <c r="D169" s="218" t="s">
        <v>127</v>
      </c>
      <c r="E169" s="219" t="s">
        <v>200</v>
      </c>
      <c r="F169" s="220" t="s">
        <v>201</v>
      </c>
      <c r="G169" s="221" t="s">
        <v>130</v>
      </c>
      <c r="H169" s="222">
        <v>12.02</v>
      </c>
      <c r="I169" s="223"/>
      <c r="J169" s="224">
        <f>ROUND(I169*H169,2)</f>
        <v>0</v>
      </c>
      <c r="K169" s="220" t="s">
        <v>131</v>
      </c>
      <c r="L169" s="44"/>
      <c r="M169" s="225" t="s">
        <v>1</v>
      </c>
      <c r="N169" s="226" t="s">
        <v>40</v>
      </c>
      <c r="O169" s="91"/>
      <c r="P169" s="227">
        <f>O169*H169</f>
        <v>0</v>
      </c>
      <c r="Q169" s="227">
        <v>2.7919499999999999</v>
      </c>
      <c r="R169" s="227">
        <f>Q169*H169</f>
        <v>33.559238999999998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132</v>
      </c>
      <c r="AT169" s="229" t="s">
        <v>127</v>
      </c>
      <c r="AU169" s="229" t="s">
        <v>85</v>
      </c>
      <c r="AY169" s="17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132</v>
      </c>
      <c r="BM169" s="229" t="s">
        <v>202</v>
      </c>
    </row>
    <row r="170" s="13" customFormat="1">
      <c r="A170" s="13"/>
      <c r="B170" s="236"/>
      <c r="C170" s="237"/>
      <c r="D170" s="231" t="s">
        <v>136</v>
      </c>
      <c r="E170" s="238" t="s">
        <v>1</v>
      </c>
      <c r="F170" s="239" t="s">
        <v>154</v>
      </c>
      <c r="G170" s="237"/>
      <c r="H170" s="238" t="s">
        <v>1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136</v>
      </c>
      <c r="AU170" s="245" t="s">
        <v>85</v>
      </c>
      <c r="AV170" s="13" t="s">
        <v>83</v>
      </c>
      <c r="AW170" s="13" t="s">
        <v>31</v>
      </c>
      <c r="AX170" s="13" t="s">
        <v>75</v>
      </c>
      <c r="AY170" s="245" t="s">
        <v>125</v>
      </c>
    </row>
    <row r="171" s="13" customFormat="1">
      <c r="A171" s="13"/>
      <c r="B171" s="236"/>
      <c r="C171" s="237"/>
      <c r="D171" s="231" t="s">
        <v>136</v>
      </c>
      <c r="E171" s="238" t="s">
        <v>1</v>
      </c>
      <c r="F171" s="239" t="s">
        <v>155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136</v>
      </c>
      <c r="AU171" s="245" t="s">
        <v>85</v>
      </c>
      <c r="AV171" s="13" t="s">
        <v>83</v>
      </c>
      <c r="AW171" s="13" t="s">
        <v>31</v>
      </c>
      <c r="AX171" s="13" t="s">
        <v>75</v>
      </c>
      <c r="AY171" s="245" t="s">
        <v>125</v>
      </c>
    </row>
    <row r="172" s="14" customFormat="1">
      <c r="A172" s="14"/>
      <c r="B172" s="246"/>
      <c r="C172" s="247"/>
      <c r="D172" s="231" t="s">
        <v>136</v>
      </c>
      <c r="E172" s="248" t="s">
        <v>1</v>
      </c>
      <c r="F172" s="249" t="s">
        <v>203</v>
      </c>
      <c r="G172" s="247"/>
      <c r="H172" s="250">
        <v>7.6500000000000004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136</v>
      </c>
      <c r="AU172" s="256" t="s">
        <v>85</v>
      </c>
      <c r="AV172" s="14" t="s">
        <v>85</v>
      </c>
      <c r="AW172" s="14" t="s">
        <v>31</v>
      </c>
      <c r="AX172" s="14" t="s">
        <v>75</v>
      </c>
      <c r="AY172" s="256" t="s">
        <v>125</v>
      </c>
    </row>
    <row r="173" s="13" customFormat="1">
      <c r="A173" s="13"/>
      <c r="B173" s="236"/>
      <c r="C173" s="237"/>
      <c r="D173" s="231" t="s">
        <v>136</v>
      </c>
      <c r="E173" s="238" t="s">
        <v>1</v>
      </c>
      <c r="F173" s="239" t="s">
        <v>157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136</v>
      </c>
      <c r="AU173" s="245" t="s">
        <v>85</v>
      </c>
      <c r="AV173" s="13" t="s">
        <v>83</v>
      </c>
      <c r="AW173" s="13" t="s">
        <v>31</v>
      </c>
      <c r="AX173" s="13" t="s">
        <v>75</v>
      </c>
      <c r="AY173" s="245" t="s">
        <v>125</v>
      </c>
    </row>
    <row r="174" s="14" customFormat="1">
      <c r="A174" s="14"/>
      <c r="B174" s="246"/>
      <c r="C174" s="247"/>
      <c r="D174" s="231" t="s">
        <v>136</v>
      </c>
      <c r="E174" s="248" t="s">
        <v>1</v>
      </c>
      <c r="F174" s="249" t="s">
        <v>204</v>
      </c>
      <c r="G174" s="247"/>
      <c r="H174" s="250">
        <v>4.25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136</v>
      </c>
      <c r="AU174" s="256" t="s">
        <v>85</v>
      </c>
      <c r="AV174" s="14" t="s">
        <v>85</v>
      </c>
      <c r="AW174" s="14" t="s">
        <v>31</v>
      </c>
      <c r="AX174" s="14" t="s">
        <v>75</v>
      </c>
      <c r="AY174" s="256" t="s">
        <v>125</v>
      </c>
    </row>
    <row r="175" s="13" customFormat="1">
      <c r="A175" s="13"/>
      <c r="B175" s="236"/>
      <c r="C175" s="237"/>
      <c r="D175" s="231" t="s">
        <v>136</v>
      </c>
      <c r="E175" s="238" t="s">
        <v>1</v>
      </c>
      <c r="F175" s="239" t="s">
        <v>205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136</v>
      </c>
      <c r="AU175" s="245" t="s">
        <v>85</v>
      </c>
      <c r="AV175" s="13" t="s">
        <v>83</v>
      </c>
      <c r="AW175" s="13" t="s">
        <v>31</v>
      </c>
      <c r="AX175" s="13" t="s">
        <v>75</v>
      </c>
      <c r="AY175" s="245" t="s">
        <v>125</v>
      </c>
    </row>
    <row r="176" s="14" customFormat="1">
      <c r="A176" s="14"/>
      <c r="B176" s="246"/>
      <c r="C176" s="247"/>
      <c r="D176" s="231" t="s">
        <v>136</v>
      </c>
      <c r="E176" s="248" t="s">
        <v>1</v>
      </c>
      <c r="F176" s="249" t="s">
        <v>206</v>
      </c>
      <c r="G176" s="247"/>
      <c r="H176" s="250">
        <v>0.12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136</v>
      </c>
      <c r="AU176" s="256" t="s">
        <v>85</v>
      </c>
      <c r="AV176" s="14" t="s">
        <v>85</v>
      </c>
      <c r="AW176" s="14" t="s">
        <v>31</v>
      </c>
      <c r="AX176" s="14" t="s">
        <v>75</v>
      </c>
      <c r="AY176" s="256" t="s">
        <v>125</v>
      </c>
    </row>
    <row r="177" s="15" customFormat="1">
      <c r="A177" s="15"/>
      <c r="B177" s="257"/>
      <c r="C177" s="258"/>
      <c r="D177" s="231" t="s">
        <v>136</v>
      </c>
      <c r="E177" s="259" t="s">
        <v>1</v>
      </c>
      <c r="F177" s="260" t="s">
        <v>140</v>
      </c>
      <c r="G177" s="258"/>
      <c r="H177" s="261">
        <v>12.02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136</v>
      </c>
      <c r="AU177" s="267" t="s">
        <v>85</v>
      </c>
      <c r="AV177" s="15" t="s">
        <v>132</v>
      </c>
      <c r="AW177" s="15" t="s">
        <v>31</v>
      </c>
      <c r="AX177" s="15" t="s">
        <v>83</v>
      </c>
      <c r="AY177" s="267" t="s">
        <v>125</v>
      </c>
    </row>
    <row r="178" s="2" customFormat="1" ht="90" customHeight="1">
      <c r="A178" s="38"/>
      <c r="B178" s="39"/>
      <c r="C178" s="218" t="s">
        <v>207</v>
      </c>
      <c r="D178" s="218" t="s">
        <v>127</v>
      </c>
      <c r="E178" s="219" t="s">
        <v>208</v>
      </c>
      <c r="F178" s="220" t="s">
        <v>209</v>
      </c>
      <c r="G178" s="221" t="s">
        <v>130</v>
      </c>
      <c r="H178" s="222">
        <v>4.5679999999999996</v>
      </c>
      <c r="I178" s="223"/>
      <c r="J178" s="224">
        <f>ROUND(I178*H178,2)</f>
        <v>0</v>
      </c>
      <c r="K178" s="220" t="s">
        <v>131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2.5039600000000002</v>
      </c>
      <c r="R178" s="227">
        <f>Q178*H178</f>
        <v>11.43808928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132</v>
      </c>
      <c r="AT178" s="229" t="s">
        <v>127</v>
      </c>
      <c r="AU178" s="229" t="s">
        <v>85</v>
      </c>
      <c r="AY178" s="17" t="s">
        <v>125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132</v>
      </c>
      <c r="BM178" s="229" t="s">
        <v>210</v>
      </c>
    </row>
    <row r="179" s="13" customFormat="1">
      <c r="A179" s="13"/>
      <c r="B179" s="236"/>
      <c r="C179" s="237"/>
      <c r="D179" s="231" t="s">
        <v>136</v>
      </c>
      <c r="E179" s="238" t="s">
        <v>1</v>
      </c>
      <c r="F179" s="239" t="s">
        <v>211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136</v>
      </c>
      <c r="AU179" s="245" t="s">
        <v>85</v>
      </c>
      <c r="AV179" s="13" t="s">
        <v>83</v>
      </c>
      <c r="AW179" s="13" t="s">
        <v>31</v>
      </c>
      <c r="AX179" s="13" t="s">
        <v>75</v>
      </c>
      <c r="AY179" s="245" t="s">
        <v>125</v>
      </c>
    </row>
    <row r="180" s="13" customFormat="1">
      <c r="A180" s="13"/>
      <c r="B180" s="236"/>
      <c r="C180" s="237"/>
      <c r="D180" s="231" t="s">
        <v>136</v>
      </c>
      <c r="E180" s="238" t="s">
        <v>1</v>
      </c>
      <c r="F180" s="239" t="s">
        <v>212</v>
      </c>
      <c r="G180" s="237"/>
      <c r="H180" s="238" t="s">
        <v>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136</v>
      </c>
      <c r="AU180" s="245" t="s">
        <v>85</v>
      </c>
      <c r="AV180" s="13" t="s">
        <v>83</v>
      </c>
      <c r="AW180" s="13" t="s">
        <v>31</v>
      </c>
      <c r="AX180" s="13" t="s">
        <v>75</v>
      </c>
      <c r="AY180" s="245" t="s">
        <v>125</v>
      </c>
    </row>
    <row r="181" s="14" customFormat="1">
      <c r="A181" s="14"/>
      <c r="B181" s="246"/>
      <c r="C181" s="247"/>
      <c r="D181" s="231" t="s">
        <v>136</v>
      </c>
      <c r="E181" s="248" t="s">
        <v>1</v>
      </c>
      <c r="F181" s="249" t="s">
        <v>213</v>
      </c>
      <c r="G181" s="247"/>
      <c r="H181" s="250">
        <v>2.109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136</v>
      </c>
      <c r="AU181" s="256" t="s">
        <v>85</v>
      </c>
      <c r="AV181" s="14" t="s">
        <v>85</v>
      </c>
      <c r="AW181" s="14" t="s">
        <v>31</v>
      </c>
      <c r="AX181" s="14" t="s">
        <v>75</v>
      </c>
      <c r="AY181" s="256" t="s">
        <v>125</v>
      </c>
    </row>
    <row r="182" s="14" customFormat="1">
      <c r="A182" s="14"/>
      <c r="B182" s="246"/>
      <c r="C182" s="247"/>
      <c r="D182" s="231" t="s">
        <v>136</v>
      </c>
      <c r="E182" s="248" t="s">
        <v>1</v>
      </c>
      <c r="F182" s="249" t="s">
        <v>214</v>
      </c>
      <c r="G182" s="247"/>
      <c r="H182" s="250">
        <v>2.4590000000000001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136</v>
      </c>
      <c r="AU182" s="256" t="s">
        <v>85</v>
      </c>
      <c r="AV182" s="14" t="s">
        <v>85</v>
      </c>
      <c r="AW182" s="14" t="s">
        <v>31</v>
      </c>
      <c r="AX182" s="14" t="s">
        <v>75</v>
      </c>
      <c r="AY182" s="256" t="s">
        <v>125</v>
      </c>
    </row>
    <row r="183" s="15" customFormat="1">
      <c r="A183" s="15"/>
      <c r="B183" s="257"/>
      <c r="C183" s="258"/>
      <c r="D183" s="231" t="s">
        <v>136</v>
      </c>
      <c r="E183" s="259" t="s">
        <v>1</v>
      </c>
      <c r="F183" s="260" t="s">
        <v>140</v>
      </c>
      <c r="G183" s="258"/>
      <c r="H183" s="261">
        <v>4.5679999999999996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136</v>
      </c>
      <c r="AU183" s="267" t="s">
        <v>85</v>
      </c>
      <c r="AV183" s="15" t="s">
        <v>132</v>
      </c>
      <c r="AW183" s="15" t="s">
        <v>31</v>
      </c>
      <c r="AX183" s="15" t="s">
        <v>83</v>
      </c>
      <c r="AY183" s="267" t="s">
        <v>125</v>
      </c>
    </row>
    <row r="184" s="2" customFormat="1" ht="76.35" customHeight="1">
      <c r="A184" s="38"/>
      <c r="B184" s="39"/>
      <c r="C184" s="218" t="s">
        <v>215</v>
      </c>
      <c r="D184" s="218" t="s">
        <v>127</v>
      </c>
      <c r="E184" s="219" t="s">
        <v>216</v>
      </c>
      <c r="F184" s="220" t="s">
        <v>217</v>
      </c>
      <c r="G184" s="221" t="s">
        <v>218</v>
      </c>
      <c r="H184" s="222">
        <v>23.800000000000001</v>
      </c>
      <c r="I184" s="223"/>
      <c r="J184" s="224">
        <f>ROUND(I184*H184,2)</f>
        <v>0</v>
      </c>
      <c r="K184" s="220" t="s">
        <v>131</v>
      </c>
      <c r="L184" s="44"/>
      <c r="M184" s="225" t="s">
        <v>1</v>
      </c>
      <c r="N184" s="226" t="s">
        <v>40</v>
      </c>
      <c r="O184" s="91"/>
      <c r="P184" s="227">
        <f>O184*H184</f>
        <v>0</v>
      </c>
      <c r="Q184" s="227">
        <v>0.0086499999999999997</v>
      </c>
      <c r="R184" s="227">
        <f>Q184*H184</f>
        <v>0.20587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132</v>
      </c>
      <c r="AT184" s="229" t="s">
        <v>127</v>
      </c>
      <c r="AU184" s="229" t="s">
        <v>85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132</v>
      </c>
      <c r="BM184" s="229" t="s">
        <v>219</v>
      </c>
    </row>
    <row r="185" s="13" customFormat="1">
      <c r="A185" s="13"/>
      <c r="B185" s="236"/>
      <c r="C185" s="237"/>
      <c r="D185" s="231" t="s">
        <v>136</v>
      </c>
      <c r="E185" s="238" t="s">
        <v>1</v>
      </c>
      <c r="F185" s="239" t="s">
        <v>154</v>
      </c>
      <c r="G185" s="237"/>
      <c r="H185" s="238" t="s">
        <v>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136</v>
      </c>
      <c r="AU185" s="245" t="s">
        <v>85</v>
      </c>
      <c r="AV185" s="13" t="s">
        <v>83</v>
      </c>
      <c r="AW185" s="13" t="s">
        <v>31</v>
      </c>
      <c r="AX185" s="13" t="s">
        <v>75</v>
      </c>
      <c r="AY185" s="245" t="s">
        <v>125</v>
      </c>
    </row>
    <row r="186" s="13" customFormat="1">
      <c r="A186" s="13"/>
      <c r="B186" s="236"/>
      <c r="C186" s="237"/>
      <c r="D186" s="231" t="s">
        <v>136</v>
      </c>
      <c r="E186" s="238" t="s">
        <v>1</v>
      </c>
      <c r="F186" s="239" t="s">
        <v>155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136</v>
      </c>
      <c r="AU186" s="245" t="s">
        <v>85</v>
      </c>
      <c r="AV186" s="13" t="s">
        <v>83</v>
      </c>
      <c r="AW186" s="13" t="s">
        <v>31</v>
      </c>
      <c r="AX186" s="13" t="s">
        <v>75</v>
      </c>
      <c r="AY186" s="245" t="s">
        <v>125</v>
      </c>
    </row>
    <row r="187" s="14" customFormat="1">
      <c r="A187" s="14"/>
      <c r="B187" s="246"/>
      <c r="C187" s="247"/>
      <c r="D187" s="231" t="s">
        <v>136</v>
      </c>
      <c r="E187" s="248" t="s">
        <v>1</v>
      </c>
      <c r="F187" s="249" t="s">
        <v>220</v>
      </c>
      <c r="G187" s="247"/>
      <c r="H187" s="250">
        <v>15.300000000000001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136</v>
      </c>
      <c r="AU187" s="256" t="s">
        <v>85</v>
      </c>
      <c r="AV187" s="14" t="s">
        <v>85</v>
      </c>
      <c r="AW187" s="14" t="s">
        <v>31</v>
      </c>
      <c r="AX187" s="14" t="s">
        <v>75</v>
      </c>
      <c r="AY187" s="256" t="s">
        <v>125</v>
      </c>
    </row>
    <row r="188" s="13" customFormat="1">
      <c r="A188" s="13"/>
      <c r="B188" s="236"/>
      <c r="C188" s="237"/>
      <c r="D188" s="231" t="s">
        <v>136</v>
      </c>
      <c r="E188" s="238" t="s">
        <v>1</v>
      </c>
      <c r="F188" s="239" t="s">
        <v>157</v>
      </c>
      <c r="G188" s="237"/>
      <c r="H188" s="238" t="s">
        <v>1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136</v>
      </c>
      <c r="AU188" s="245" t="s">
        <v>85</v>
      </c>
      <c r="AV188" s="13" t="s">
        <v>83</v>
      </c>
      <c r="AW188" s="13" t="s">
        <v>31</v>
      </c>
      <c r="AX188" s="13" t="s">
        <v>75</v>
      </c>
      <c r="AY188" s="245" t="s">
        <v>125</v>
      </c>
    </row>
    <row r="189" s="14" customFormat="1">
      <c r="A189" s="14"/>
      <c r="B189" s="246"/>
      <c r="C189" s="247"/>
      <c r="D189" s="231" t="s">
        <v>136</v>
      </c>
      <c r="E189" s="248" t="s">
        <v>1</v>
      </c>
      <c r="F189" s="249" t="s">
        <v>221</v>
      </c>
      <c r="G189" s="247"/>
      <c r="H189" s="250">
        <v>8.5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136</v>
      </c>
      <c r="AU189" s="256" t="s">
        <v>85</v>
      </c>
      <c r="AV189" s="14" t="s">
        <v>85</v>
      </c>
      <c r="AW189" s="14" t="s">
        <v>31</v>
      </c>
      <c r="AX189" s="14" t="s">
        <v>75</v>
      </c>
      <c r="AY189" s="256" t="s">
        <v>125</v>
      </c>
    </row>
    <row r="190" s="15" customFormat="1">
      <c r="A190" s="15"/>
      <c r="B190" s="257"/>
      <c r="C190" s="258"/>
      <c r="D190" s="231" t="s">
        <v>136</v>
      </c>
      <c r="E190" s="259" t="s">
        <v>1</v>
      </c>
      <c r="F190" s="260" t="s">
        <v>140</v>
      </c>
      <c r="G190" s="258"/>
      <c r="H190" s="261">
        <v>23.800000000000001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136</v>
      </c>
      <c r="AU190" s="267" t="s">
        <v>85</v>
      </c>
      <c r="AV190" s="15" t="s">
        <v>132</v>
      </c>
      <c r="AW190" s="15" t="s">
        <v>31</v>
      </c>
      <c r="AX190" s="15" t="s">
        <v>83</v>
      </c>
      <c r="AY190" s="267" t="s">
        <v>125</v>
      </c>
    </row>
    <row r="191" s="2" customFormat="1" ht="76.35" customHeight="1">
      <c r="A191" s="38"/>
      <c r="B191" s="39"/>
      <c r="C191" s="218" t="s">
        <v>8</v>
      </c>
      <c r="D191" s="218" t="s">
        <v>127</v>
      </c>
      <c r="E191" s="219" t="s">
        <v>222</v>
      </c>
      <c r="F191" s="220" t="s">
        <v>223</v>
      </c>
      <c r="G191" s="221" t="s">
        <v>218</v>
      </c>
      <c r="H191" s="222">
        <v>23.800000000000001</v>
      </c>
      <c r="I191" s="223"/>
      <c r="J191" s="224">
        <f>ROUND(I191*H191,2)</f>
        <v>0</v>
      </c>
      <c r="K191" s="220" t="s">
        <v>131</v>
      </c>
      <c r="L191" s="44"/>
      <c r="M191" s="225" t="s">
        <v>1</v>
      </c>
      <c r="N191" s="226" t="s">
        <v>40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132</v>
      </c>
      <c r="AT191" s="229" t="s">
        <v>127</v>
      </c>
      <c r="AU191" s="229" t="s">
        <v>85</v>
      </c>
      <c r="AY191" s="17" t="s">
        <v>125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132</v>
      </c>
      <c r="BM191" s="229" t="s">
        <v>224</v>
      </c>
    </row>
    <row r="192" s="12" customFormat="1" ht="22.8" customHeight="1">
      <c r="A192" s="12"/>
      <c r="B192" s="202"/>
      <c r="C192" s="203"/>
      <c r="D192" s="204" t="s">
        <v>74</v>
      </c>
      <c r="E192" s="216" t="s">
        <v>132</v>
      </c>
      <c r="F192" s="216" t="s">
        <v>225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SUM(P193:P214)</f>
        <v>0</v>
      </c>
      <c r="Q192" s="210"/>
      <c r="R192" s="211">
        <f>SUM(R193:R214)</f>
        <v>118.28976959999999</v>
      </c>
      <c r="S192" s="210"/>
      <c r="T192" s="212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83</v>
      </c>
      <c r="AT192" s="214" t="s">
        <v>74</v>
      </c>
      <c r="AU192" s="214" t="s">
        <v>83</v>
      </c>
      <c r="AY192" s="213" t="s">
        <v>125</v>
      </c>
      <c r="BK192" s="215">
        <f>SUM(BK193:BK214)</f>
        <v>0</v>
      </c>
    </row>
    <row r="193" s="2" customFormat="1" ht="37.8" customHeight="1">
      <c r="A193" s="38"/>
      <c r="B193" s="39"/>
      <c r="C193" s="218" t="s">
        <v>226</v>
      </c>
      <c r="D193" s="218" t="s">
        <v>127</v>
      </c>
      <c r="E193" s="219" t="s">
        <v>227</v>
      </c>
      <c r="F193" s="220" t="s">
        <v>228</v>
      </c>
      <c r="G193" s="221" t="s">
        <v>130</v>
      </c>
      <c r="H193" s="222">
        <v>53.311999999999998</v>
      </c>
      <c r="I193" s="223"/>
      <c r="J193" s="224">
        <f>ROUND(I193*H193,2)</f>
        <v>0</v>
      </c>
      <c r="K193" s="220" t="s">
        <v>131</v>
      </c>
      <c r="L193" s="44"/>
      <c r="M193" s="225" t="s">
        <v>1</v>
      </c>
      <c r="N193" s="226" t="s">
        <v>40</v>
      </c>
      <c r="O193" s="91"/>
      <c r="P193" s="227">
        <f>O193*H193</f>
        <v>0</v>
      </c>
      <c r="Q193" s="227">
        <v>1.9967999999999999</v>
      </c>
      <c r="R193" s="227">
        <f>Q193*H193</f>
        <v>106.45340159999999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132</v>
      </c>
      <c r="AT193" s="229" t="s">
        <v>127</v>
      </c>
      <c r="AU193" s="229" t="s">
        <v>85</v>
      </c>
      <c r="AY193" s="17" t="s">
        <v>125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132</v>
      </c>
      <c r="BM193" s="229" t="s">
        <v>229</v>
      </c>
    </row>
    <row r="194" s="13" customFormat="1">
      <c r="A194" s="13"/>
      <c r="B194" s="236"/>
      <c r="C194" s="237"/>
      <c r="D194" s="231" t="s">
        <v>136</v>
      </c>
      <c r="E194" s="238" t="s">
        <v>1</v>
      </c>
      <c r="F194" s="239" t="s">
        <v>230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136</v>
      </c>
      <c r="AU194" s="245" t="s">
        <v>85</v>
      </c>
      <c r="AV194" s="13" t="s">
        <v>83</v>
      </c>
      <c r="AW194" s="13" t="s">
        <v>31</v>
      </c>
      <c r="AX194" s="13" t="s">
        <v>75</v>
      </c>
      <c r="AY194" s="245" t="s">
        <v>125</v>
      </c>
    </row>
    <row r="195" s="14" customFormat="1">
      <c r="A195" s="14"/>
      <c r="B195" s="246"/>
      <c r="C195" s="247"/>
      <c r="D195" s="231" t="s">
        <v>136</v>
      </c>
      <c r="E195" s="248" t="s">
        <v>1</v>
      </c>
      <c r="F195" s="249" t="s">
        <v>231</v>
      </c>
      <c r="G195" s="247"/>
      <c r="H195" s="250">
        <v>4.0800000000000001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136</v>
      </c>
      <c r="AU195" s="256" t="s">
        <v>85</v>
      </c>
      <c r="AV195" s="14" t="s">
        <v>85</v>
      </c>
      <c r="AW195" s="14" t="s">
        <v>31</v>
      </c>
      <c r="AX195" s="14" t="s">
        <v>75</v>
      </c>
      <c r="AY195" s="256" t="s">
        <v>125</v>
      </c>
    </row>
    <row r="196" s="14" customFormat="1">
      <c r="A196" s="14"/>
      <c r="B196" s="246"/>
      <c r="C196" s="247"/>
      <c r="D196" s="231" t="s">
        <v>136</v>
      </c>
      <c r="E196" s="248" t="s">
        <v>1</v>
      </c>
      <c r="F196" s="249" t="s">
        <v>232</v>
      </c>
      <c r="G196" s="247"/>
      <c r="H196" s="250">
        <v>13.055999999999999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136</v>
      </c>
      <c r="AU196" s="256" t="s">
        <v>85</v>
      </c>
      <c r="AV196" s="14" t="s">
        <v>85</v>
      </c>
      <c r="AW196" s="14" t="s">
        <v>31</v>
      </c>
      <c r="AX196" s="14" t="s">
        <v>75</v>
      </c>
      <c r="AY196" s="256" t="s">
        <v>125</v>
      </c>
    </row>
    <row r="197" s="14" customFormat="1">
      <c r="A197" s="14"/>
      <c r="B197" s="246"/>
      <c r="C197" s="247"/>
      <c r="D197" s="231" t="s">
        <v>136</v>
      </c>
      <c r="E197" s="248" t="s">
        <v>1</v>
      </c>
      <c r="F197" s="249" t="s">
        <v>233</v>
      </c>
      <c r="G197" s="247"/>
      <c r="H197" s="250">
        <v>8.9760000000000009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136</v>
      </c>
      <c r="AU197" s="256" t="s">
        <v>85</v>
      </c>
      <c r="AV197" s="14" t="s">
        <v>85</v>
      </c>
      <c r="AW197" s="14" t="s">
        <v>31</v>
      </c>
      <c r="AX197" s="14" t="s">
        <v>75</v>
      </c>
      <c r="AY197" s="256" t="s">
        <v>125</v>
      </c>
    </row>
    <row r="198" s="13" customFormat="1">
      <c r="A198" s="13"/>
      <c r="B198" s="236"/>
      <c r="C198" s="237"/>
      <c r="D198" s="231" t="s">
        <v>136</v>
      </c>
      <c r="E198" s="238" t="s">
        <v>1</v>
      </c>
      <c r="F198" s="239" t="s">
        <v>234</v>
      </c>
      <c r="G198" s="237"/>
      <c r="H198" s="238" t="s">
        <v>1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136</v>
      </c>
      <c r="AU198" s="245" t="s">
        <v>85</v>
      </c>
      <c r="AV198" s="13" t="s">
        <v>83</v>
      </c>
      <c r="AW198" s="13" t="s">
        <v>31</v>
      </c>
      <c r="AX198" s="13" t="s">
        <v>75</v>
      </c>
      <c r="AY198" s="245" t="s">
        <v>125</v>
      </c>
    </row>
    <row r="199" s="14" customFormat="1">
      <c r="A199" s="14"/>
      <c r="B199" s="246"/>
      <c r="C199" s="247"/>
      <c r="D199" s="231" t="s">
        <v>136</v>
      </c>
      <c r="E199" s="248" t="s">
        <v>1</v>
      </c>
      <c r="F199" s="249" t="s">
        <v>235</v>
      </c>
      <c r="G199" s="247"/>
      <c r="H199" s="250">
        <v>27.199999999999999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136</v>
      </c>
      <c r="AU199" s="256" t="s">
        <v>85</v>
      </c>
      <c r="AV199" s="14" t="s">
        <v>85</v>
      </c>
      <c r="AW199" s="14" t="s">
        <v>31</v>
      </c>
      <c r="AX199" s="14" t="s">
        <v>75</v>
      </c>
      <c r="AY199" s="256" t="s">
        <v>125</v>
      </c>
    </row>
    <row r="200" s="15" customFormat="1">
      <c r="A200" s="15"/>
      <c r="B200" s="257"/>
      <c r="C200" s="258"/>
      <c r="D200" s="231" t="s">
        <v>136</v>
      </c>
      <c r="E200" s="259" t="s">
        <v>1</v>
      </c>
      <c r="F200" s="260" t="s">
        <v>140</v>
      </c>
      <c r="G200" s="258"/>
      <c r="H200" s="261">
        <v>53.311999999999998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7" t="s">
        <v>136</v>
      </c>
      <c r="AU200" s="267" t="s">
        <v>85</v>
      </c>
      <c r="AV200" s="15" t="s">
        <v>132</v>
      </c>
      <c r="AW200" s="15" t="s">
        <v>31</v>
      </c>
      <c r="AX200" s="15" t="s">
        <v>83</v>
      </c>
      <c r="AY200" s="267" t="s">
        <v>125</v>
      </c>
    </row>
    <row r="201" s="2" customFormat="1" ht="24.15" customHeight="1">
      <c r="A201" s="38"/>
      <c r="B201" s="39"/>
      <c r="C201" s="218" t="s">
        <v>236</v>
      </c>
      <c r="D201" s="218" t="s">
        <v>127</v>
      </c>
      <c r="E201" s="219" t="s">
        <v>237</v>
      </c>
      <c r="F201" s="220" t="s">
        <v>238</v>
      </c>
      <c r="G201" s="221" t="s">
        <v>218</v>
      </c>
      <c r="H201" s="222">
        <v>107.44</v>
      </c>
      <c r="I201" s="223"/>
      <c r="J201" s="224">
        <f>ROUND(I201*H201,2)</f>
        <v>0</v>
      </c>
      <c r="K201" s="220" t="s">
        <v>131</v>
      </c>
      <c r="L201" s="44"/>
      <c r="M201" s="225" t="s">
        <v>1</v>
      </c>
      <c r="N201" s="226" t="s">
        <v>40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132</v>
      </c>
      <c r="AT201" s="229" t="s">
        <v>127</v>
      </c>
      <c r="AU201" s="229" t="s">
        <v>85</v>
      </c>
      <c r="AY201" s="17" t="s">
        <v>125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83</v>
      </c>
      <c r="BK201" s="230">
        <f>ROUND(I201*H201,2)</f>
        <v>0</v>
      </c>
      <c r="BL201" s="17" t="s">
        <v>132</v>
      </c>
      <c r="BM201" s="229" t="s">
        <v>239</v>
      </c>
    </row>
    <row r="202" s="13" customFormat="1">
      <c r="A202" s="13"/>
      <c r="B202" s="236"/>
      <c r="C202" s="237"/>
      <c r="D202" s="231" t="s">
        <v>136</v>
      </c>
      <c r="E202" s="238" t="s">
        <v>1</v>
      </c>
      <c r="F202" s="239" t="s">
        <v>230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136</v>
      </c>
      <c r="AU202" s="245" t="s">
        <v>85</v>
      </c>
      <c r="AV202" s="13" t="s">
        <v>83</v>
      </c>
      <c r="AW202" s="13" t="s">
        <v>31</v>
      </c>
      <c r="AX202" s="13" t="s">
        <v>75</v>
      </c>
      <c r="AY202" s="245" t="s">
        <v>125</v>
      </c>
    </row>
    <row r="203" s="14" customFormat="1">
      <c r="A203" s="14"/>
      <c r="B203" s="246"/>
      <c r="C203" s="247"/>
      <c r="D203" s="231" t="s">
        <v>136</v>
      </c>
      <c r="E203" s="248" t="s">
        <v>1</v>
      </c>
      <c r="F203" s="249" t="s">
        <v>240</v>
      </c>
      <c r="G203" s="247"/>
      <c r="H203" s="250">
        <v>10.199999999999999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136</v>
      </c>
      <c r="AU203" s="256" t="s">
        <v>85</v>
      </c>
      <c r="AV203" s="14" t="s">
        <v>85</v>
      </c>
      <c r="AW203" s="14" t="s">
        <v>31</v>
      </c>
      <c r="AX203" s="14" t="s">
        <v>75</v>
      </c>
      <c r="AY203" s="256" t="s">
        <v>125</v>
      </c>
    </row>
    <row r="204" s="14" customFormat="1">
      <c r="A204" s="14"/>
      <c r="B204" s="246"/>
      <c r="C204" s="247"/>
      <c r="D204" s="231" t="s">
        <v>136</v>
      </c>
      <c r="E204" s="248" t="s">
        <v>1</v>
      </c>
      <c r="F204" s="249" t="s">
        <v>241</v>
      </c>
      <c r="G204" s="247"/>
      <c r="H204" s="250">
        <v>6.7999999999999998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136</v>
      </c>
      <c r="AU204" s="256" t="s">
        <v>85</v>
      </c>
      <c r="AV204" s="14" t="s">
        <v>85</v>
      </c>
      <c r="AW204" s="14" t="s">
        <v>31</v>
      </c>
      <c r="AX204" s="14" t="s">
        <v>75</v>
      </c>
      <c r="AY204" s="256" t="s">
        <v>125</v>
      </c>
    </row>
    <row r="205" s="14" customFormat="1">
      <c r="A205" s="14"/>
      <c r="B205" s="246"/>
      <c r="C205" s="247"/>
      <c r="D205" s="231" t="s">
        <v>136</v>
      </c>
      <c r="E205" s="248" t="s">
        <v>1</v>
      </c>
      <c r="F205" s="249" t="s">
        <v>242</v>
      </c>
      <c r="G205" s="247"/>
      <c r="H205" s="250">
        <v>22.440000000000001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136</v>
      </c>
      <c r="AU205" s="256" t="s">
        <v>85</v>
      </c>
      <c r="AV205" s="14" t="s">
        <v>85</v>
      </c>
      <c r="AW205" s="14" t="s">
        <v>31</v>
      </c>
      <c r="AX205" s="14" t="s">
        <v>75</v>
      </c>
      <c r="AY205" s="256" t="s">
        <v>125</v>
      </c>
    </row>
    <row r="206" s="13" customFormat="1">
      <c r="A206" s="13"/>
      <c r="B206" s="236"/>
      <c r="C206" s="237"/>
      <c r="D206" s="231" t="s">
        <v>136</v>
      </c>
      <c r="E206" s="238" t="s">
        <v>1</v>
      </c>
      <c r="F206" s="239" t="s">
        <v>243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136</v>
      </c>
      <c r="AU206" s="245" t="s">
        <v>85</v>
      </c>
      <c r="AV206" s="13" t="s">
        <v>83</v>
      </c>
      <c r="AW206" s="13" t="s">
        <v>31</v>
      </c>
      <c r="AX206" s="13" t="s">
        <v>75</v>
      </c>
      <c r="AY206" s="245" t="s">
        <v>125</v>
      </c>
    </row>
    <row r="207" s="14" customFormat="1">
      <c r="A207" s="14"/>
      <c r="B207" s="246"/>
      <c r="C207" s="247"/>
      <c r="D207" s="231" t="s">
        <v>136</v>
      </c>
      <c r="E207" s="248" t="s">
        <v>1</v>
      </c>
      <c r="F207" s="249" t="s">
        <v>244</v>
      </c>
      <c r="G207" s="247"/>
      <c r="H207" s="250">
        <v>68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136</v>
      </c>
      <c r="AU207" s="256" t="s">
        <v>85</v>
      </c>
      <c r="AV207" s="14" t="s">
        <v>85</v>
      </c>
      <c r="AW207" s="14" t="s">
        <v>31</v>
      </c>
      <c r="AX207" s="14" t="s">
        <v>75</v>
      </c>
      <c r="AY207" s="256" t="s">
        <v>125</v>
      </c>
    </row>
    <row r="208" s="15" customFormat="1">
      <c r="A208" s="15"/>
      <c r="B208" s="257"/>
      <c r="C208" s="258"/>
      <c r="D208" s="231" t="s">
        <v>136</v>
      </c>
      <c r="E208" s="259" t="s">
        <v>1</v>
      </c>
      <c r="F208" s="260" t="s">
        <v>140</v>
      </c>
      <c r="G208" s="258"/>
      <c r="H208" s="261">
        <v>107.44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136</v>
      </c>
      <c r="AU208" s="267" t="s">
        <v>85</v>
      </c>
      <c r="AV208" s="15" t="s">
        <v>132</v>
      </c>
      <c r="AW208" s="15" t="s">
        <v>31</v>
      </c>
      <c r="AX208" s="15" t="s">
        <v>83</v>
      </c>
      <c r="AY208" s="267" t="s">
        <v>125</v>
      </c>
    </row>
    <row r="209" s="2" customFormat="1" ht="33" customHeight="1">
      <c r="A209" s="38"/>
      <c r="B209" s="39"/>
      <c r="C209" s="218" t="s">
        <v>245</v>
      </c>
      <c r="D209" s="218" t="s">
        <v>127</v>
      </c>
      <c r="E209" s="219" t="s">
        <v>246</v>
      </c>
      <c r="F209" s="220" t="s">
        <v>247</v>
      </c>
      <c r="G209" s="221" t="s">
        <v>130</v>
      </c>
      <c r="H209" s="222">
        <v>5.0999999999999996</v>
      </c>
      <c r="I209" s="223"/>
      <c r="J209" s="224">
        <f>ROUND(I209*H209,2)</f>
        <v>0</v>
      </c>
      <c r="K209" s="220" t="s">
        <v>131</v>
      </c>
      <c r="L209" s="44"/>
      <c r="M209" s="225" t="s">
        <v>1</v>
      </c>
      <c r="N209" s="226" t="s">
        <v>40</v>
      </c>
      <c r="O209" s="91"/>
      <c r="P209" s="227">
        <f>O209*H209</f>
        <v>0</v>
      </c>
      <c r="Q209" s="227">
        <v>2.004</v>
      </c>
      <c r="R209" s="227">
        <f>Q209*H209</f>
        <v>10.2204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132</v>
      </c>
      <c r="AT209" s="229" t="s">
        <v>127</v>
      </c>
      <c r="AU209" s="229" t="s">
        <v>85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83</v>
      </c>
      <c r="BK209" s="230">
        <f>ROUND(I209*H209,2)</f>
        <v>0</v>
      </c>
      <c r="BL209" s="17" t="s">
        <v>132</v>
      </c>
      <c r="BM209" s="229" t="s">
        <v>248</v>
      </c>
    </row>
    <row r="210" s="13" customFormat="1">
      <c r="A210" s="13"/>
      <c r="B210" s="236"/>
      <c r="C210" s="237"/>
      <c r="D210" s="231" t="s">
        <v>136</v>
      </c>
      <c r="E210" s="238" t="s">
        <v>1</v>
      </c>
      <c r="F210" s="239" t="s">
        <v>249</v>
      </c>
      <c r="G210" s="237"/>
      <c r="H210" s="238" t="s">
        <v>1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136</v>
      </c>
      <c r="AU210" s="245" t="s">
        <v>85</v>
      </c>
      <c r="AV210" s="13" t="s">
        <v>83</v>
      </c>
      <c r="AW210" s="13" t="s">
        <v>31</v>
      </c>
      <c r="AX210" s="13" t="s">
        <v>75</v>
      </c>
      <c r="AY210" s="245" t="s">
        <v>125</v>
      </c>
    </row>
    <row r="211" s="14" customFormat="1">
      <c r="A211" s="14"/>
      <c r="B211" s="246"/>
      <c r="C211" s="247"/>
      <c r="D211" s="231" t="s">
        <v>136</v>
      </c>
      <c r="E211" s="248" t="s">
        <v>1</v>
      </c>
      <c r="F211" s="249" t="s">
        <v>250</v>
      </c>
      <c r="G211" s="247"/>
      <c r="H211" s="250">
        <v>5.0999999999999996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136</v>
      </c>
      <c r="AU211" s="256" t="s">
        <v>85</v>
      </c>
      <c r="AV211" s="14" t="s">
        <v>85</v>
      </c>
      <c r="AW211" s="14" t="s">
        <v>31</v>
      </c>
      <c r="AX211" s="14" t="s">
        <v>83</v>
      </c>
      <c r="AY211" s="256" t="s">
        <v>125</v>
      </c>
    </row>
    <row r="212" s="2" customFormat="1" ht="55.5" customHeight="1">
      <c r="A212" s="38"/>
      <c r="B212" s="39"/>
      <c r="C212" s="218" t="s">
        <v>251</v>
      </c>
      <c r="D212" s="218" t="s">
        <v>127</v>
      </c>
      <c r="E212" s="219" t="s">
        <v>252</v>
      </c>
      <c r="F212" s="220" t="s">
        <v>253</v>
      </c>
      <c r="G212" s="221" t="s">
        <v>254</v>
      </c>
      <c r="H212" s="222">
        <v>18.600000000000001</v>
      </c>
      <c r="I212" s="223"/>
      <c r="J212" s="224">
        <f>ROUND(I212*H212,2)</f>
        <v>0</v>
      </c>
      <c r="K212" s="220" t="s">
        <v>131</v>
      </c>
      <c r="L212" s="44"/>
      <c r="M212" s="225" t="s">
        <v>1</v>
      </c>
      <c r="N212" s="226" t="s">
        <v>40</v>
      </c>
      <c r="O212" s="91"/>
      <c r="P212" s="227">
        <f>O212*H212</f>
        <v>0</v>
      </c>
      <c r="Q212" s="227">
        <v>0.086879999999999999</v>
      </c>
      <c r="R212" s="227">
        <f>Q212*H212</f>
        <v>1.6159680000000001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132</v>
      </c>
      <c r="AT212" s="229" t="s">
        <v>127</v>
      </c>
      <c r="AU212" s="229" t="s">
        <v>85</v>
      </c>
      <c r="AY212" s="17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132</v>
      </c>
      <c r="BM212" s="229" t="s">
        <v>255</v>
      </c>
    </row>
    <row r="213" s="13" customFormat="1">
      <c r="A213" s="13"/>
      <c r="B213" s="236"/>
      <c r="C213" s="237"/>
      <c r="D213" s="231" t="s">
        <v>136</v>
      </c>
      <c r="E213" s="238" t="s">
        <v>1</v>
      </c>
      <c r="F213" s="239" t="s">
        <v>256</v>
      </c>
      <c r="G213" s="237"/>
      <c r="H213" s="238" t="s">
        <v>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136</v>
      </c>
      <c r="AU213" s="245" t="s">
        <v>85</v>
      </c>
      <c r="AV213" s="13" t="s">
        <v>83</v>
      </c>
      <c r="AW213" s="13" t="s">
        <v>31</v>
      </c>
      <c r="AX213" s="13" t="s">
        <v>75</v>
      </c>
      <c r="AY213" s="245" t="s">
        <v>125</v>
      </c>
    </row>
    <row r="214" s="14" customFormat="1">
      <c r="A214" s="14"/>
      <c r="B214" s="246"/>
      <c r="C214" s="247"/>
      <c r="D214" s="231" t="s">
        <v>136</v>
      </c>
      <c r="E214" s="248" t="s">
        <v>1</v>
      </c>
      <c r="F214" s="249" t="s">
        <v>257</v>
      </c>
      <c r="G214" s="247"/>
      <c r="H214" s="250">
        <v>18.600000000000001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136</v>
      </c>
      <c r="AU214" s="256" t="s">
        <v>85</v>
      </c>
      <c r="AV214" s="14" t="s">
        <v>85</v>
      </c>
      <c r="AW214" s="14" t="s">
        <v>31</v>
      </c>
      <c r="AX214" s="14" t="s">
        <v>83</v>
      </c>
      <c r="AY214" s="256" t="s">
        <v>125</v>
      </c>
    </row>
    <row r="215" s="12" customFormat="1" ht="22.8" customHeight="1">
      <c r="A215" s="12"/>
      <c r="B215" s="202"/>
      <c r="C215" s="203"/>
      <c r="D215" s="204" t="s">
        <v>74</v>
      </c>
      <c r="E215" s="216" t="s">
        <v>183</v>
      </c>
      <c r="F215" s="216" t="s">
        <v>258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SUM(P216:P222)</f>
        <v>0</v>
      </c>
      <c r="Q215" s="210"/>
      <c r="R215" s="211">
        <f>SUM(R216:R222)</f>
        <v>0</v>
      </c>
      <c r="S215" s="210"/>
      <c r="T215" s="212">
        <f>SUM(T216:T222)</f>
        <v>4.5314999999999994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83</v>
      </c>
      <c r="AT215" s="214" t="s">
        <v>74</v>
      </c>
      <c r="AU215" s="214" t="s">
        <v>83</v>
      </c>
      <c r="AY215" s="213" t="s">
        <v>125</v>
      </c>
      <c r="BK215" s="215">
        <f>SUM(BK216:BK222)</f>
        <v>0</v>
      </c>
    </row>
    <row r="216" s="2" customFormat="1" ht="78" customHeight="1">
      <c r="A216" s="38"/>
      <c r="B216" s="39"/>
      <c r="C216" s="218" t="s">
        <v>259</v>
      </c>
      <c r="D216" s="218" t="s">
        <v>127</v>
      </c>
      <c r="E216" s="219" t="s">
        <v>260</v>
      </c>
      <c r="F216" s="220" t="s">
        <v>261</v>
      </c>
      <c r="G216" s="221" t="s">
        <v>218</v>
      </c>
      <c r="H216" s="222">
        <v>231</v>
      </c>
      <c r="I216" s="223"/>
      <c r="J216" s="224">
        <f>ROUND(I216*H216,2)</f>
        <v>0</v>
      </c>
      <c r="K216" s="220" t="s">
        <v>131</v>
      </c>
      <c r="L216" s="44"/>
      <c r="M216" s="225" t="s">
        <v>1</v>
      </c>
      <c r="N216" s="226" t="s">
        <v>40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132</v>
      </c>
      <c r="AT216" s="229" t="s">
        <v>127</v>
      </c>
      <c r="AU216" s="229" t="s">
        <v>85</v>
      </c>
      <c r="AY216" s="17" t="s">
        <v>125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83</v>
      </c>
      <c r="BK216" s="230">
        <f>ROUND(I216*H216,2)</f>
        <v>0</v>
      </c>
      <c r="BL216" s="17" t="s">
        <v>132</v>
      </c>
      <c r="BM216" s="229" t="s">
        <v>262</v>
      </c>
    </row>
    <row r="217" s="13" customFormat="1">
      <c r="A217" s="13"/>
      <c r="B217" s="236"/>
      <c r="C217" s="237"/>
      <c r="D217" s="231" t="s">
        <v>136</v>
      </c>
      <c r="E217" s="238" t="s">
        <v>1</v>
      </c>
      <c r="F217" s="239" t="s">
        <v>263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136</v>
      </c>
      <c r="AU217" s="245" t="s">
        <v>85</v>
      </c>
      <c r="AV217" s="13" t="s">
        <v>83</v>
      </c>
      <c r="AW217" s="13" t="s">
        <v>31</v>
      </c>
      <c r="AX217" s="13" t="s">
        <v>75</v>
      </c>
      <c r="AY217" s="245" t="s">
        <v>125</v>
      </c>
    </row>
    <row r="218" s="14" customFormat="1">
      <c r="A218" s="14"/>
      <c r="B218" s="246"/>
      <c r="C218" s="247"/>
      <c r="D218" s="231" t="s">
        <v>136</v>
      </c>
      <c r="E218" s="248" t="s">
        <v>1</v>
      </c>
      <c r="F218" s="249" t="s">
        <v>264</v>
      </c>
      <c r="G218" s="247"/>
      <c r="H218" s="250">
        <v>231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136</v>
      </c>
      <c r="AU218" s="256" t="s">
        <v>85</v>
      </c>
      <c r="AV218" s="14" t="s">
        <v>85</v>
      </c>
      <c r="AW218" s="14" t="s">
        <v>31</v>
      </c>
      <c r="AX218" s="14" t="s">
        <v>83</v>
      </c>
      <c r="AY218" s="256" t="s">
        <v>125</v>
      </c>
    </row>
    <row r="219" s="2" customFormat="1" ht="55.5" customHeight="1">
      <c r="A219" s="38"/>
      <c r="B219" s="39"/>
      <c r="C219" s="218" t="s">
        <v>7</v>
      </c>
      <c r="D219" s="218" t="s">
        <v>127</v>
      </c>
      <c r="E219" s="219" t="s">
        <v>265</v>
      </c>
      <c r="F219" s="220" t="s">
        <v>266</v>
      </c>
      <c r="G219" s="221" t="s">
        <v>130</v>
      </c>
      <c r="H219" s="222">
        <v>1.71</v>
      </c>
      <c r="I219" s="223"/>
      <c r="J219" s="224">
        <f>ROUND(I219*H219,2)</f>
        <v>0</v>
      </c>
      <c r="K219" s="220" t="s">
        <v>131</v>
      </c>
      <c r="L219" s="44"/>
      <c r="M219" s="225" t="s">
        <v>1</v>
      </c>
      <c r="N219" s="226" t="s">
        <v>40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2.6499999999999999</v>
      </c>
      <c r="T219" s="228">
        <f>S219*H219</f>
        <v>4.5314999999999994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132</v>
      </c>
      <c r="AT219" s="229" t="s">
        <v>127</v>
      </c>
      <c r="AU219" s="229" t="s">
        <v>85</v>
      </c>
      <c r="AY219" s="17" t="s">
        <v>125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83</v>
      </c>
      <c r="BK219" s="230">
        <f>ROUND(I219*H219,2)</f>
        <v>0</v>
      </c>
      <c r="BL219" s="17" t="s">
        <v>132</v>
      </c>
      <c r="BM219" s="229" t="s">
        <v>267</v>
      </c>
    </row>
    <row r="220" s="2" customFormat="1">
      <c r="A220" s="38"/>
      <c r="B220" s="39"/>
      <c r="C220" s="40"/>
      <c r="D220" s="231" t="s">
        <v>134</v>
      </c>
      <c r="E220" s="40"/>
      <c r="F220" s="232" t="s">
        <v>268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134</v>
      </c>
      <c r="AU220" s="17" t="s">
        <v>85</v>
      </c>
    </row>
    <row r="221" s="13" customFormat="1">
      <c r="A221" s="13"/>
      <c r="B221" s="236"/>
      <c r="C221" s="237"/>
      <c r="D221" s="231" t="s">
        <v>136</v>
      </c>
      <c r="E221" s="238" t="s">
        <v>1</v>
      </c>
      <c r="F221" s="239" t="s">
        <v>269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136</v>
      </c>
      <c r="AU221" s="245" t="s">
        <v>85</v>
      </c>
      <c r="AV221" s="13" t="s">
        <v>83</v>
      </c>
      <c r="AW221" s="13" t="s">
        <v>31</v>
      </c>
      <c r="AX221" s="13" t="s">
        <v>75</v>
      </c>
      <c r="AY221" s="245" t="s">
        <v>125</v>
      </c>
    </row>
    <row r="222" s="14" customFormat="1">
      <c r="A222" s="14"/>
      <c r="B222" s="246"/>
      <c r="C222" s="247"/>
      <c r="D222" s="231" t="s">
        <v>136</v>
      </c>
      <c r="E222" s="248" t="s">
        <v>1</v>
      </c>
      <c r="F222" s="249" t="s">
        <v>270</v>
      </c>
      <c r="G222" s="247"/>
      <c r="H222" s="250">
        <v>1.71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136</v>
      </c>
      <c r="AU222" s="256" t="s">
        <v>85</v>
      </c>
      <c r="AV222" s="14" t="s">
        <v>85</v>
      </c>
      <c r="AW222" s="14" t="s">
        <v>31</v>
      </c>
      <c r="AX222" s="14" t="s">
        <v>83</v>
      </c>
      <c r="AY222" s="256" t="s">
        <v>125</v>
      </c>
    </row>
    <row r="223" s="12" customFormat="1" ht="22.8" customHeight="1">
      <c r="A223" s="12"/>
      <c r="B223" s="202"/>
      <c r="C223" s="203"/>
      <c r="D223" s="204" t="s">
        <v>74</v>
      </c>
      <c r="E223" s="216" t="s">
        <v>271</v>
      </c>
      <c r="F223" s="216" t="s">
        <v>272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P224</f>
        <v>0</v>
      </c>
      <c r="Q223" s="210"/>
      <c r="R223" s="211">
        <f>R224</f>
        <v>0</v>
      </c>
      <c r="S223" s="210"/>
      <c r="T223" s="212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83</v>
      </c>
      <c r="AT223" s="214" t="s">
        <v>74</v>
      </c>
      <c r="AU223" s="214" t="s">
        <v>83</v>
      </c>
      <c r="AY223" s="213" t="s">
        <v>125</v>
      </c>
      <c r="BK223" s="215">
        <f>BK224</f>
        <v>0</v>
      </c>
    </row>
    <row r="224" s="2" customFormat="1" ht="33" customHeight="1">
      <c r="A224" s="38"/>
      <c r="B224" s="39"/>
      <c r="C224" s="218" t="s">
        <v>273</v>
      </c>
      <c r="D224" s="218" t="s">
        <v>127</v>
      </c>
      <c r="E224" s="219" t="s">
        <v>274</v>
      </c>
      <c r="F224" s="220" t="s">
        <v>275</v>
      </c>
      <c r="G224" s="221" t="s">
        <v>192</v>
      </c>
      <c r="H224" s="222">
        <v>169.399</v>
      </c>
      <c r="I224" s="223"/>
      <c r="J224" s="224">
        <f>ROUND(I224*H224,2)</f>
        <v>0</v>
      </c>
      <c r="K224" s="220" t="s">
        <v>131</v>
      </c>
      <c r="L224" s="44"/>
      <c r="M224" s="225" t="s">
        <v>1</v>
      </c>
      <c r="N224" s="226" t="s">
        <v>40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132</v>
      </c>
      <c r="AT224" s="229" t="s">
        <v>127</v>
      </c>
      <c r="AU224" s="229" t="s">
        <v>85</v>
      </c>
      <c r="AY224" s="17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132</v>
      </c>
      <c r="BM224" s="229" t="s">
        <v>276</v>
      </c>
    </row>
    <row r="225" s="12" customFormat="1" ht="25.92" customHeight="1">
      <c r="A225" s="12"/>
      <c r="B225" s="202"/>
      <c r="C225" s="203"/>
      <c r="D225" s="204" t="s">
        <v>74</v>
      </c>
      <c r="E225" s="205" t="s">
        <v>277</v>
      </c>
      <c r="F225" s="205" t="s">
        <v>278</v>
      </c>
      <c r="G225" s="203"/>
      <c r="H225" s="203"/>
      <c r="I225" s="206"/>
      <c r="J225" s="207">
        <f>BK225</f>
        <v>0</v>
      </c>
      <c r="K225" s="203"/>
      <c r="L225" s="208"/>
      <c r="M225" s="209"/>
      <c r="N225" s="210"/>
      <c r="O225" s="210"/>
      <c r="P225" s="211">
        <f>P226+P241</f>
        <v>0</v>
      </c>
      <c r="Q225" s="210"/>
      <c r="R225" s="211">
        <f>R226+R241</f>
        <v>0.20442159999999998</v>
      </c>
      <c r="S225" s="210"/>
      <c r="T225" s="212">
        <f>T226+T241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85</v>
      </c>
      <c r="AT225" s="214" t="s">
        <v>74</v>
      </c>
      <c r="AU225" s="214" t="s">
        <v>75</v>
      </c>
      <c r="AY225" s="213" t="s">
        <v>125</v>
      </c>
      <c r="BK225" s="215">
        <f>BK226+BK241</f>
        <v>0</v>
      </c>
    </row>
    <row r="226" s="12" customFormat="1" ht="22.8" customHeight="1">
      <c r="A226" s="12"/>
      <c r="B226" s="202"/>
      <c r="C226" s="203"/>
      <c r="D226" s="204" t="s">
        <v>74</v>
      </c>
      <c r="E226" s="216" t="s">
        <v>279</v>
      </c>
      <c r="F226" s="216" t="s">
        <v>280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SUM(P227:P240)</f>
        <v>0</v>
      </c>
      <c r="Q226" s="210"/>
      <c r="R226" s="211">
        <f>SUM(R227:R240)</f>
        <v>0.20442159999999998</v>
      </c>
      <c r="S226" s="210"/>
      <c r="T226" s="212">
        <f>SUM(T227:T240)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85</v>
      </c>
      <c r="AT226" s="214" t="s">
        <v>74</v>
      </c>
      <c r="AU226" s="214" t="s">
        <v>83</v>
      </c>
      <c r="AY226" s="213" t="s">
        <v>125</v>
      </c>
      <c r="BK226" s="215">
        <f>SUM(BK227:BK240)</f>
        <v>0</v>
      </c>
    </row>
    <row r="227" s="2" customFormat="1" ht="24.15" customHeight="1">
      <c r="A227" s="38"/>
      <c r="B227" s="39"/>
      <c r="C227" s="218" t="s">
        <v>281</v>
      </c>
      <c r="D227" s="218" t="s">
        <v>127</v>
      </c>
      <c r="E227" s="219" t="s">
        <v>282</v>
      </c>
      <c r="F227" s="220" t="s">
        <v>283</v>
      </c>
      <c r="G227" s="221" t="s">
        <v>284</v>
      </c>
      <c r="H227" s="222">
        <v>17</v>
      </c>
      <c r="I227" s="223"/>
      <c r="J227" s="224">
        <f>ROUND(I227*H227,2)</f>
        <v>0</v>
      </c>
      <c r="K227" s="220" t="s">
        <v>131</v>
      </c>
      <c r="L227" s="44"/>
      <c r="M227" s="225" t="s">
        <v>1</v>
      </c>
      <c r="N227" s="226" t="s">
        <v>40</v>
      </c>
      <c r="O227" s="91"/>
      <c r="P227" s="227">
        <f>O227*H227</f>
        <v>0</v>
      </c>
      <c r="Q227" s="227">
        <v>6.9999999999999994E-05</v>
      </c>
      <c r="R227" s="227">
        <f>Q227*H227</f>
        <v>0.0011899999999999999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226</v>
      </c>
      <c r="AT227" s="229" t="s">
        <v>127</v>
      </c>
      <c r="AU227" s="229" t="s">
        <v>85</v>
      </c>
      <c r="AY227" s="17" t="s">
        <v>125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226</v>
      </c>
      <c r="BM227" s="229" t="s">
        <v>285</v>
      </c>
    </row>
    <row r="228" s="2" customFormat="1">
      <c r="A228" s="38"/>
      <c r="B228" s="39"/>
      <c r="C228" s="40"/>
      <c r="D228" s="231" t="s">
        <v>134</v>
      </c>
      <c r="E228" s="40"/>
      <c r="F228" s="232" t="s">
        <v>286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134</v>
      </c>
      <c r="AU228" s="17" t="s">
        <v>85</v>
      </c>
    </row>
    <row r="229" s="14" customFormat="1">
      <c r="A229" s="14"/>
      <c r="B229" s="246"/>
      <c r="C229" s="247"/>
      <c r="D229" s="231" t="s">
        <v>136</v>
      </c>
      <c r="E229" s="248" t="s">
        <v>1</v>
      </c>
      <c r="F229" s="249" t="s">
        <v>236</v>
      </c>
      <c r="G229" s="247"/>
      <c r="H229" s="250">
        <v>17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136</v>
      </c>
      <c r="AU229" s="256" t="s">
        <v>85</v>
      </c>
      <c r="AV229" s="14" t="s">
        <v>85</v>
      </c>
      <c r="AW229" s="14" t="s">
        <v>31</v>
      </c>
      <c r="AX229" s="14" t="s">
        <v>83</v>
      </c>
      <c r="AY229" s="256" t="s">
        <v>125</v>
      </c>
    </row>
    <row r="230" s="2" customFormat="1" ht="16.5" customHeight="1">
      <c r="A230" s="38"/>
      <c r="B230" s="39"/>
      <c r="C230" s="268" t="s">
        <v>287</v>
      </c>
      <c r="D230" s="268" t="s">
        <v>288</v>
      </c>
      <c r="E230" s="269" t="s">
        <v>289</v>
      </c>
      <c r="F230" s="270" t="s">
        <v>290</v>
      </c>
      <c r="G230" s="271" t="s">
        <v>254</v>
      </c>
      <c r="H230" s="272">
        <v>7.2000000000000002</v>
      </c>
      <c r="I230" s="273"/>
      <c r="J230" s="274">
        <f>ROUND(I230*H230,2)</f>
        <v>0</v>
      </c>
      <c r="K230" s="270" t="s">
        <v>131</v>
      </c>
      <c r="L230" s="275"/>
      <c r="M230" s="276" t="s">
        <v>1</v>
      </c>
      <c r="N230" s="277" t="s">
        <v>40</v>
      </c>
      <c r="O230" s="91"/>
      <c r="P230" s="227">
        <f>O230*H230</f>
        <v>0</v>
      </c>
      <c r="Q230" s="227">
        <v>0.00198</v>
      </c>
      <c r="R230" s="227">
        <f>Q230*H230</f>
        <v>0.014256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291</v>
      </c>
      <c r="AT230" s="229" t="s">
        <v>288</v>
      </c>
      <c r="AU230" s="229" t="s">
        <v>85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226</v>
      </c>
      <c r="BM230" s="229" t="s">
        <v>292</v>
      </c>
    </row>
    <row r="231" s="13" customFormat="1">
      <c r="A231" s="13"/>
      <c r="B231" s="236"/>
      <c r="C231" s="237"/>
      <c r="D231" s="231" t="s">
        <v>136</v>
      </c>
      <c r="E231" s="238" t="s">
        <v>1</v>
      </c>
      <c r="F231" s="239" t="s">
        <v>293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136</v>
      </c>
      <c r="AU231" s="245" t="s">
        <v>85</v>
      </c>
      <c r="AV231" s="13" t="s">
        <v>83</v>
      </c>
      <c r="AW231" s="13" t="s">
        <v>31</v>
      </c>
      <c r="AX231" s="13" t="s">
        <v>75</v>
      </c>
      <c r="AY231" s="245" t="s">
        <v>125</v>
      </c>
    </row>
    <row r="232" s="14" customFormat="1">
      <c r="A232" s="14"/>
      <c r="B232" s="246"/>
      <c r="C232" s="247"/>
      <c r="D232" s="231" t="s">
        <v>136</v>
      </c>
      <c r="E232" s="248" t="s">
        <v>1</v>
      </c>
      <c r="F232" s="249" t="s">
        <v>294</v>
      </c>
      <c r="G232" s="247"/>
      <c r="H232" s="250">
        <v>7.2000000000000002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136</v>
      </c>
      <c r="AU232" s="256" t="s">
        <v>85</v>
      </c>
      <c r="AV232" s="14" t="s">
        <v>85</v>
      </c>
      <c r="AW232" s="14" t="s">
        <v>31</v>
      </c>
      <c r="AX232" s="14" t="s">
        <v>83</v>
      </c>
      <c r="AY232" s="256" t="s">
        <v>125</v>
      </c>
    </row>
    <row r="233" s="2" customFormat="1" ht="24.15" customHeight="1">
      <c r="A233" s="38"/>
      <c r="B233" s="39"/>
      <c r="C233" s="268" t="s">
        <v>295</v>
      </c>
      <c r="D233" s="268" t="s">
        <v>288</v>
      </c>
      <c r="E233" s="269" t="s">
        <v>296</v>
      </c>
      <c r="F233" s="270" t="s">
        <v>297</v>
      </c>
      <c r="G233" s="271" t="s">
        <v>298</v>
      </c>
      <c r="H233" s="272">
        <v>0.23999999999999999</v>
      </c>
      <c r="I233" s="273"/>
      <c r="J233" s="274">
        <f>ROUND(I233*H233,2)</f>
        <v>0</v>
      </c>
      <c r="K233" s="270" t="s">
        <v>131</v>
      </c>
      <c r="L233" s="275"/>
      <c r="M233" s="276" t="s">
        <v>1</v>
      </c>
      <c r="N233" s="277" t="s">
        <v>40</v>
      </c>
      <c r="O233" s="91"/>
      <c r="P233" s="227">
        <f>O233*H233</f>
        <v>0</v>
      </c>
      <c r="Q233" s="227">
        <v>0.0064400000000000004</v>
      </c>
      <c r="R233" s="227">
        <f>Q233*H233</f>
        <v>0.0015456000000000001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291</v>
      </c>
      <c r="AT233" s="229" t="s">
        <v>288</v>
      </c>
      <c r="AU233" s="229" t="s">
        <v>85</v>
      </c>
      <c r="AY233" s="17" t="s">
        <v>125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83</v>
      </c>
      <c r="BK233" s="230">
        <f>ROUND(I233*H233,2)</f>
        <v>0</v>
      </c>
      <c r="BL233" s="17" t="s">
        <v>226</v>
      </c>
      <c r="BM233" s="229" t="s">
        <v>299</v>
      </c>
    </row>
    <row r="234" s="13" customFormat="1">
      <c r="A234" s="13"/>
      <c r="B234" s="236"/>
      <c r="C234" s="237"/>
      <c r="D234" s="231" t="s">
        <v>136</v>
      </c>
      <c r="E234" s="238" t="s">
        <v>1</v>
      </c>
      <c r="F234" s="239" t="s">
        <v>300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136</v>
      </c>
      <c r="AU234" s="245" t="s">
        <v>85</v>
      </c>
      <c r="AV234" s="13" t="s">
        <v>83</v>
      </c>
      <c r="AW234" s="13" t="s">
        <v>31</v>
      </c>
      <c r="AX234" s="13" t="s">
        <v>75</v>
      </c>
      <c r="AY234" s="245" t="s">
        <v>125</v>
      </c>
    </row>
    <row r="235" s="14" customFormat="1">
      <c r="A235" s="14"/>
      <c r="B235" s="246"/>
      <c r="C235" s="247"/>
      <c r="D235" s="231" t="s">
        <v>136</v>
      </c>
      <c r="E235" s="248" t="s">
        <v>1</v>
      </c>
      <c r="F235" s="249" t="s">
        <v>301</v>
      </c>
      <c r="G235" s="247"/>
      <c r="H235" s="250">
        <v>0.23999999999999999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136</v>
      </c>
      <c r="AU235" s="256" t="s">
        <v>85</v>
      </c>
      <c r="AV235" s="14" t="s">
        <v>85</v>
      </c>
      <c r="AW235" s="14" t="s">
        <v>31</v>
      </c>
      <c r="AX235" s="14" t="s">
        <v>83</v>
      </c>
      <c r="AY235" s="256" t="s">
        <v>125</v>
      </c>
    </row>
    <row r="236" s="2" customFormat="1" ht="24.15" customHeight="1">
      <c r="A236" s="38"/>
      <c r="B236" s="39"/>
      <c r="C236" s="268" t="s">
        <v>302</v>
      </c>
      <c r="D236" s="268" t="s">
        <v>288</v>
      </c>
      <c r="E236" s="269" t="s">
        <v>303</v>
      </c>
      <c r="F236" s="270" t="s">
        <v>304</v>
      </c>
      <c r="G236" s="271" t="s">
        <v>298</v>
      </c>
      <c r="H236" s="272">
        <v>0.23999999999999999</v>
      </c>
      <c r="I236" s="273"/>
      <c r="J236" s="274">
        <f>ROUND(I236*H236,2)</f>
        <v>0</v>
      </c>
      <c r="K236" s="270" t="s">
        <v>131</v>
      </c>
      <c r="L236" s="275"/>
      <c r="M236" s="276" t="s">
        <v>1</v>
      </c>
      <c r="N236" s="277" t="s">
        <v>40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291</v>
      </c>
      <c r="AT236" s="229" t="s">
        <v>288</v>
      </c>
      <c r="AU236" s="229" t="s">
        <v>85</v>
      </c>
      <c r="AY236" s="17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83</v>
      </c>
      <c r="BK236" s="230">
        <f>ROUND(I236*H236,2)</f>
        <v>0</v>
      </c>
      <c r="BL236" s="17" t="s">
        <v>226</v>
      </c>
      <c r="BM236" s="229" t="s">
        <v>305</v>
      </c>
    </row>
    <row r="237" s="2" customFormat="1" ht="24.15" customHeight="1">
      <c r="A237" s="38"/>
      <c r="B237" s="39"/>
      <c r="C237" s="218" t="s">
        <v>306</v>
      </c>
      <c r="D237" s="218" t="s">
        <v>127</v>
      </c>
      <c r="E237" s="219" t="s">
        <v>307</v>
      </c>
      <c r="F237" s="220" t="s">
        <v>308</v>
      </c>
      <c r="G237" s="221" t="s">
        <v>284</v>
      </c>
      <c r="H237" s="222">
        <v>178</v>
      </c>
      <c r="I237" s="223"/>
      <c r="J237" s="224">
        <f>ROUND(I237*H237,2)</f>
        <v>0</v>
      </c>
      <c r="K237" s="220" t="s">
        <v>131</v>
      </c>
      <c r="L237" s="44"/>
      <c r="M237" s="225" t="s">
        <v>1</v>
      </c>
      <c r="N237" s="226" t="s">
        <v>40</v>
      </c>
      <c r="O237" s="91"/>
      <c r="P237" s="227">
        <f>O237*H237</f>
        <v>0</v>
      </c>
      <c r="Q237" s="227">
        <v>5.0000000000000002E-05</v>
      </c>
      <c r="R237" s="227">
        <f>Q237*H237</f>
        <v>0.0088999999999999999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226</v>
      </c>
      <c r="AT237" s="229" t="s">
        <v>127</v>
      </c>
      <c r="AU237" s="229" t="s">
        <v>85</v>
      </c>
      <c r="AY237" s="17" t="s">
        <v>125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226</v>
      </c>
      <c r="BM237" s="229" t="s">
        <v>309</v>
      </c>
    </row>
    <row r="238" s="2" customFormat="1" ht="24.15" customHeight="1">
      <c r="A238" s="38"/>
      <c r="B238" s="39"/>
      <c r="C238" s="268" t="s">
        <v>310</v>
      </c>
      <c r="D238" s="268" t="s">
        <v>288</v>
      </c>
      <c r="E238" s="269" t="s">
        <v>311</v>
      </c>
      <c r="F238" s="270" t="s">
        <v>312</v>
      </c>
      <c r="G238" s="271" t="s">
        <v>218</v>
      </c>
      <c r="H238" s="272">
        <v>33</v>
      </c>
      <c r="I238" s="273"/>
      <c r="J238" s="274">
        <f>ROUND(I238*H238,2)</f>
        <v>0</v>
      </c>
      <c r="K238" s="270" t="s">
        <v>131</v>
      </c>
      <c r="L238" s="275"/>
      <c r="M238" s="276" t="s">
        <v>1</v>
      </c>
      <c r="N238" s="277" t="s">
        <v>40</v>
      </c>
      <c r="O238" s="91"/>
      <c r="P238" s="227">
        <f>O238*H238</f>
        <v>0</v>
      </c>
      <c r="Q238" s="227">
        <v>0.0054099999999999999</v>
      </c>
      <c r="R238" s="227">
        <f>Q238*H238</f>
        <v>0.17852999999999999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291</v>
      </c>
      <c r="AT238" s="229" t="s">
        <v>288</v>
      </c>
      <c r="AU238" s="229" t="s">
        <v>85</v>
      </c>
      <c r="AY238" s="17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83</v>
      </c>
      <c r="BK238" s="230">
        <f>ROUND(I238*H238,2)</f>
        <v>0</v>
      </c>
      <c r="BL238" s="17" t="s">
        <v>226</v>
      </c>
      <c r="BM238" s="229" t="s">
        <v>313</v>
      </c>
    </row>
    <row r="239" s="14" customFormat="1">
      <c r="A239" s="14"/>
      <c r="B239" s="246"/>
      <c r="C239" s="247"/>
      <c r="D239" s="231" t="s">
        <v>136</v>
      </c>
      <c r="E239" s="248" t="s">
        <v>1</v>
      </c>
      <c r="F239" s="249" t="s">
        <v>314</v>
      </c>
      <c r="G239" s="247"/>
      <c r="H239" s="250">
        <v>33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136</v>
      </c>
      <c r="AU239" s="256" t="s">
        <v>85</v>
      </c>
      <c r="AV239" s="14" t="s">
        <v>85</v>
      </c>
      <c r="AW239" s="14" t="s">
        <v>31</v>
      </c>
      <c r="AX239" s="14" t="s">
        <v>83</v>
      </c>
      <c r="AY239" s="256" t="s">
        <v>125</v>
      </c>
    </row>
    <row r="240" s="2" customFormat="1" ht="44.25" customHeight="1">
      <c r="A240" s="38"/>
      <c r="B240" s="39"/>
      <c r="C240" s="218" t="s">
        <v>315</v>
      </c>
      <c r="D240" s="218" t="s">
        <v>127</v>
      </c>
      <c r="E240" s="219" t="s">
        <v>316</v>
      </c>
      <c r="F240" s="220" t="s">
        <v>317</v>
      </c>
      <c r="G240" s="221" t="s">
        <v>192</v>
      </c>
      <c r="H240" s="222">
        <v>0.20399999999999999</v>
      </c>
      <c r="I240" s="223"/>
      <c r="J240" s="224">
        <f>ROUND(I240*H240,2)</f>
        <v>0</v>
      </c>
      <c r="K240" s="220" t="s">
        <v>131</v>
      </c>
      <c r="L240" s="44"/>
      <c r="M240" s="225" t="s">
        <v>1</v>
      </c>
      <c r="N240" s="226" t="s">
        <v>40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226</v>
      </c>
      <c r="AT240" s="229" t="s">
        <v>127</v>
      </c>
      <c r="AU240" s="229" t="s">
        <v>85</v>
      </c>
      <c r="AY240" s="17" t="s">
        <v>125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226</v>
      </c>
      <c r="BM240" s="229" t="s">
        <v>318</v>
      </c>
    </row>
    <row r="241" s="12" customFormat="1" ht="22.8" customHeight="1">
      <c r="A241" s="12"/>
      <c r="B241" s="202"/>
      <c r="C241" s="203"/>
      <c r="D241" s="204" t="s">
        <v>74</v>
      </c>
      <c r="E241" s="216" t="s">
        <v>319</v>
      </c>
      <c r="F241" s="216" t="s">
        <v>320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SUM(P242:P247)</f>
        <v>0</v>
      </c>
      <c r="Q241" s="210"/>
      <c r="R241" s="211">
        <f>SUM(R242:R247)</f>
        <v>0</v>
      </c>
      <c r="S241" s="210"/>
      <c r="T241" s="212">
        <f>SUM(T242:T247)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85</v>
      </c>
      <c r="AT241" s="214" t="s">
        <v>74</v>
      </c>
      <c r="AU241" s="214" t="s">
        <v>83</v>
      </c>
      <c r="AY241" s="213" t="s">
        <v>125</v>
      </c>
      <c r="BK241" s="215">
        <f>SUM(BK242:BK247)</f>
        <v>0</v>
      </c>
    </row>
    <row r="242" s="2" customFormat="1" ht="24.15" customHeight="1">
      <c r="A242" s="38"/>
      <c r="B242" s="39"/>
      <c r="C242" s="218" t="s">
        <v>321</v>
      </c>
      <c r="D242" s="218" t="s">
        <v>127</v>
      </c>
      <c r="E242" s="219" t="s">
        <v>322</v>
      </c>
      <c r="F242" s="220" t="s">
        <v>323</v>
      </c>
      <c r="G242" s="221" t="s">
        <v>218</v>
      </c>
      <c r="H242" s="222">
        <v>18.27</v>
      </c>
      <c r="I242" s="223"/>
      <c r="J242" s="224">
        <f>ROUND(I242*H242,2)</f>
        <v>0</v>
      </c>
      <c r="K242" s="220" t="s">
        <v>131</v>
      </c>
      <c r="L242" s="44"/>
      <c r="M242" s="225" t="s">
        <v>1</v>
      </c>
      <c r="N242" s="226" t="s">
        <v>40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226</v>
      </c>
      <c r="AT242" s="229" t="s">
        <v>127</v>
      </c>
      <c r="AU242" s="229" t="s">
        <v>85</v>
      </c>
      <c r="AY242" s="17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83</v>
      </c>
      <c r="BK242" s="230">
        <f>ROUND(I242*H242,2)</f>
        <v>0</v>
      </c>
      <c r="BL242" s="17" t="s">
        <v>226</v>
      </c>
      <c r="BM242" s="229" t="s">
        <v>324</v>
      </c>
    </row>
    <row r="243" s="2" customFormat="1">
      <c r="A243" s="38"/>
      <c r="B243" s="39"/>
      <c r="C243" s="40"/>
      <c r="D243" s="231" t="s">
        <v>134</v>
      </c>
      <c r="E243" s="40"/>
      <c r="F243" s="232" t="s">
        <v>325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134</v>
      </c>
      <c r="AU243" s="17" t="s">
        <v>85</v>
      </c>
    </row>
    <row r="244" s="13" customFormat="1">
      <c r="A244" s="13"/>
      <c r="B244" s="236"/>
      <c r="C244" s="237"/>
      <c r="D244" s="231" t="s">
        <v>136</v>
      </c>
      <c r="E244" s="238" t="s">
        <v>1</v>
      </c>
      <c r="F244" s="239" t="s">
        <v>326</v>
      </c>
      <c r="G244" s="237"/>
      <c r="H244" s="238" t="s">
        <v>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136</v>
      </c>
      <c r="AU244" s="245" t="s">
        <v>85</v>
      </c>
      <c r="AV244" s="13" t="s">
        <v>83</v>
      </c>
      <c r="AW244" s="13" t="s">
        <v>31</v>
      </c>
      <c r="AX244" s="13" t="s">
        <v>75</v>
      </c>
      <c r="AY244" s="245" t="s">
        <v>125</v>
      </c>
    </row>
    <row r="245" s="14" customFormat="1">
      <c r="A245" s="14"/>
      <c r="B245" s="246"/>
      <c r="C245" s="247"/>
      <c r="D245" s="231" t="s">
        <v>136</v>
      </c>
      <c r="E245" s="248" t="s">
        <v>1</v>
      </c>
      <c r="F245" s="249" t="s">
        <v>327</v>
      </c>
      <c r="G245" s="247"/>
      <c r="H245" s="250">
        <v>8.4350000000000005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136</v>
      </c>
      <c r="AU245" s="256" t="s">
        <v>85</v>
      </c>
      <c r="AV245" s="14" t="s">
        <v>85</v>
      </c>
      <c r="AW245" s="14" t="s">
        <v>31</v>
      </c>
      <c r="AX245" s="14" t="s">
        <v>75</v>
      </c>
      <c r="AY245" s="256" t="s">
        <v>125</v>
      </c>
    </row>
    <row r="246" s="14" customFormat="1">
      <c r="A246" s="14"/>
      <c r="B246" s="246"/>
      <c r="C246" s="247"/>
      <c r="D246" s="231" t="s">
        <v>136</v>
      </c>
      <c r="E246" s="248" t="s">
        <v>1</v>
      </c>
      <c r="F246" s="249" t="s">
        <v>328</v>
      </c>
      <c r="G246" s="247"/>
      <c r="H246" s="250">
        <v>9.8350000000000009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136</v>
      </c>
      <c r="AU246" s="256" t="s">
        <v>85</v>
      </c>
      <c r="AV246" s="14" t="s">
        <v>85</v>
      </c>
      <c r="AW246" s="14" t="s">
        <v>31</v>
      </c>
      <c r="AX246" s="14" t="s">
        <v>75</v>
      </c>
      <c r="AY246" s="256" t="s">
        <v>125</v>
      </c>
    </row>
    <row r="247" s="15" customFormat="1">
      <c r="A247" s="15"/>
      <c r="B247" s="257"/>
      <c r="C247" s="258"/>
      <c r="D247" s="231" t="s">
        <v>136</v>
      </c>
      <c r="E247" s="259" t="s">
        <v>1</v>
      </c>
      <c r="F247" s="260" t="s">
        <v>140</v>
      </c>
      <c r="G247" s="258"/>
      <c r="H247" s="261">
        <v>18.27</v>
      </c>
      <c r="I247" s="262"/>
      <c r="J247" s="258"/>
      <c r="K247" s="258"/>
      <c r="L247" s="263"/>
      <c r="M247" s="278"/>
      <c r="N247" s="279"/>
      <c r="O247" s="279"/>
      <c r="P247" s="279"/>
      <c r="Q247" s="279"/>
      <c r="R247" s="279"/>
      <c r="S247" s="279"/>
      <c r="T247" s="28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7" t="s">
        <v>136</v>
      </c>
      <c r="AU247" s="267" t="s">
        <v>85</v>
      </c>
      <c r="AV247" s="15" t="s">
        <v>132</v>
      </c>
      <c r="AW247" s="15" t="s">
        <v>31</v>
      </c>
      <c r="AX247" s="15" t="s">
        <v>83</v>
      </c>
      <c r="AY247" s="267" t="s">
        <v>125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Wf8kCoQFeiWm9fIPKaZnvMha1IEbKnOSsuBPbxKKVyvnQt0JapaqOzX63lE5GwPDVRzbjP4f4qKqH9QecSBSDg==" hashValue="jqsVwrxIcWx17juv4f0WRLKhEavdj2W2NGVwcWKfkkSXXt1aXIbjrruPs0h1hfvCDx/FlE/HvT2dyoT6v/et6w==" algorithmName="SHA-512" password="CC35"/>
  <autoFilter ref="C124:K24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 Opavice - Krnov km 2,085 - 3,140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95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ROUND((SUM(BE120:BE141)),  2)</f>
        <v>0</v>
      </c>
      <c r="G33" s="38"/>
      <c r="H33" s="38"/>
      <c r="I33" s="155">
        <v>0.20999999999999999</v>
      </c>
      <c r="J33" s="154">
        <f>ROUND(((SUM(BE120:BE141))*I33),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ROUND((SUM(BF120:BF141)),  2)</f>
        <v>0</v>
      </c>
      <c r="G34" s="38"/>
      <c r="H34" s="38"/>
      <c r="I34" s="155">
        <v>0.14999999999999999</v>
      </c>
      <c r="J34" s="154">
        <f>ROUND(((SUM(BF120:BF141))*I34),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 Opavice - Krnov km 2,085 - 3,140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oprava koryta km 3,050 - 3,120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27. 6. 2023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J140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 xml:space="preserve"> Opavice - Krnov km 2,085 - 3,140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SO-02 - oprava koryta km 3,050 - 3,120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Krnov</v>
      </c>
      <c r="G114" s="40"/>
      <c r="H114" s="40"/>
      <c r="I114" s="32" t="s">
        <v>22</v>
      </c>
      <c r="J114" s="79" t="str">
        <f>IF(J12="","",J12)</f>
        <v>27. 6. 2023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Ing. Jiří Skalník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111</v>
      </c>
      <c r="D119" s="194" t="s">
        <v>60</v>
      </c>
      <c r="E119" s="194" t="s">
        <v>56</v>
      </c>
      <c r="F119" s="194" t="s">
        <v>57</v>
      </c>
      <c r="G119" s="194" t="s">
        <v>112</v>
      </c>
      <c r="H119" s="194" t="s">
        <v>113</v>
      </c>
      <c r="I119" s="194" t="s">
        <v>114</v>
      </c>
      <c r="J119" s="194" t="s">
        <v>98</v>
      </c>
      <c r="K119" s="195" t="s">
        <v>115</v>
      </c>
      <c r="L119" s="196"/>
      <c r="M119" s="100" t="s">
        <v>1</v>
      </c>
      <c r="N119" s="101" t="s">
        <v>39</v>
      </c>
      <c r="O119" s="101" t="s">
        <v>116</v>
      </c>
      <c r="P119" s="101" t="s">
        <v>117</v>
      </c>
      <c r="Q119" s="101" t="s">
        <v>118</v>
      </c>
      <c r="R119" s="101" t="s">
        <v>119</v>
      </c>
      <c r="S119" s="101" t="s">
        <v>120</v>
      </c>
      <c r="T119" s="102" t="s">
        <v>121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122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86.261759999999995</v>
      </c>
      <c r="S120" s="104"/>
      <c r="T120" s="200">
        <f>T121</f>
        <v>196.56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100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123</v>
      </c>
      <c r="F121" s="205" t="s">
        <v>124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P122+P131+P140</f>
        <v>0</v>
      </c>
      <c r="Q121" s="210"/>
      <c r="R121" s="211">
        <f>R122+R131+R140</f>
        <v>86.261759999999995</v>
      </c>
      <c r="S121" s="210"/>
      <c r="T121" s="212">
        <f>T122+T131+T140</f>
        <v>196.56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125</v>
      </c>
      <c r="BK121" s="215">
        <f>BK122+BK131+BK140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83</v>
      </c>
      <c r="F122" s="216" t="s">
        <v>126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196.56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125</v>
      </c>
      <c r="BK122" s="215">
        <f>SUM(BK123:BK130)</f>
        <v>0</v>
      </c>
    </row>
    <row r="123" s="2" customFormat="1" ht="37.8" customHeight="1">
      <c r="A123" s="38"/>
      <c r="B123" s="39"/>
      <c r="C123" s="218" t="s">
        <v>83</v>
      </c>
      <c r="D123" s="218" t="s">
        <v>127</v>
      </c>
      <c r="E123" s="219" t="s">
        <v>330</v>
      </c>
      <c r="F123" s="220" t="s">
        <v>331</v>
      </c>
      <c r="G123" s="221" t="s">
        <v>130</v>
      </c>
      <c r="H123" s="222">
        <v>108</v>
      </c>
      <c r="I123" s="223"/>
      <c r="J123" s="224">
        <f>ROUND(I123*H123,2)</f>
        <v>0</v>
      </c>
      <c r="K123" s="220" t="s">
        <v>131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1.8200000000000001</v>
      </c>
      <c r="T123" s="228">
        <f>S123*H123</f>
        <v>196.56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132</v>
      </c>
      <c r="AT123" s="229" t="s">
        <v>127</v>
      </c>
      <c r="AU123" s="229" t="s">
        <v>85</v>
      </c>
      <c r="AY123" s="17" t="s">
        <v>125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132</v>
      </c>
      <c r="BM123" s="229" t="s">
        <v>332</v>
      </c>
    </row>
    <row r="124" s="2" customFormat="1">
      <c r="A124" s="38"/>
      <c r="B124" s="39"/>
      <c r="C124" s="40"/>
      <c r="D124" s="231" t="s">
        <v>134</v>
      </c>
      <c r="E124" s="40"/>
      <c r="F124" s="232" t="s">
        <v>333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134</v>
      </c>
      <c r="AU124" s="17" t="s">
        <v>85</v>
      </c>
    </row>
    <row r="125" s="13" customFormat="1">
      <c r="A125" s="13"/>
      <c r="B125" s="236"/>
      <c r="C125" s="237"/>
      <c r="D125" s="231" t="s">
        <v>136</v>
      </c>
      <c r="E125" s="238" t="s">
        <v>1</v>
      </c>
      <c r="F125" s="239" t="s">
        <v>334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136</v>
      </c>
      <c r="AU125" s="245" t="s">
        <v>85</v>
      </c>
      <c r="AV125" s="13" t="s">
        <v>83</v>
      </c>
      <c r="AW125" s="13" t="s">
        <v>31</v>
      </c>
      <c r="AX125" s="13" t="s">
        <v>75</v>
      </c>
      <c r="AY125" s="245" t="s">
        <v>125</v>
      </c>
    </row>
    <row r="126" s="14" customFormat="1">
      <c r="A126" s="14"/>
      <c r="B126" s="246"/>
      <c r="C126" s="247"/>
      <c r="D126" s="231" t="s">
        <v>136</v>
      </c>
      <c r="E126" s="248" t="s">
        <v>1</v>
      </c>
      <c r="F126" s="249" t="s">
        <v>335</v>
      </c>
      <c r="G126" s="247"/>
      <c r="H126" s="250">
        <v>108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136</v>
      </c>
      <c r="AU126" s="256" t="s">
        <v>85</v>
      </c>
      <c r="AV126" s="14" t="s">
        <v>85</v>
      </c>
      <c r="AW126" s="14" t="s">
        <v>31</v>
      </c>
      <c r="AX126" s="14" t="s">
        <v>83</v>
      </c>
      <c r="AY126" s="256" t="s">
        <v>125</v>
      </c>
    </row>
    <row r="127" s="2" customFormat="1" ht="62.7" customHeight="1">
      <c r="A127" s="38"/>
      <c r="B127" s="39"/>
      <c r="C127" s="218" t="s">
        <v>85</v>
      </c>
      <c r="D127" s="218" t="s">
        <v>127</v>
      </c>
      <c r="E127" s="219" t="s">
        <v>336</v>
      </c>
      <c r="F127" s="220" t="s">
        <v>337</v>
      </c>
      <c r="G127" s="221" t="s">
        <v>130</v>
      </c>
      <c r="H127" s="222">
        <v>81</v>
      </c>
      <c r="I127" s="223"/>
      <c r="J127" s="224">
        <f>ROUND(I127*H127,2)</f>
        <v>0</v>
      </c>
      <c r="K127" s="220" t="s">
        <v>131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132</v>
      </c>
      <c r="AT127" s="229" t="s">
        <v>127</v>
      </c>
      <c r="AU127" s="229" t="s">
        <v>85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132</v>
      </c>
      <c r="BM127" s="229" t="s">
        <v>338</v>
      </c>
    </row>
    <row r="128" s="2" customFormat="1" ht="62.7" customHeight="1">
      <c r="A128" s="38"/>
      <c r="B128" s="39"/>
      <c r="C128" s="218" t="s">
        <v>146</v>
      </c>
      <c r="D128" s="218" t="s">
        <v>127</v>
      </c>
      <c r="E128" s="219" t="s">
        <v>339</v>
      </c>
      <c r="F128" s="220" t="s">
        <v>340</v>
      </c>
      <c r="G128" s="221" t="s">
        <v>130</v>
      </c>
      <c r="H128" s="222">
        <v>108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85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132</v>
      </c>
      <c r="BM128" s="229" t="s">
        <v>341</v>
      </c>
    </row>
    <row r="129" s="13" customFormat="1">
      <c r="A129" s="13"/>
      <c r="B129" s="236"/>
      <c r="C129" s="237"/>
      <c r="D129" s="231" t="s">
        <v>136</v>
      </c>
      <c r="E129" s="238" t="s">
        <v>1</v>
      </c>
      <c r="F129" s="239" t="s">
        <v>342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136</v>
      </c>
      <c r="AU129" s="245" t="s">
        <v>85</v>
      </c>
      <c r="AV129" s="13" t="s">
        <v>83</v>
      </c>
      <c r="AW129" s="13" t="s">
        <v>31</v>
      </c>
      <c r="AX129" s="13" t="s">
        <v>75</v>
      </c>
      <c r="AY129" s="245" t="s">
        <v>125</v>
      </c>
    </row>
    <row r="130" s="14" customFormat="1">
      <c r="A130" s="14"/>
      <c r="B130" s="246"/>
      <c r="C130" s="247"/>
      <c r="D130" s="231" t="s">
        <v>136</v>
      </c>
      <c r="E130" s="248" t="s">
        <v>1</v>
      </c>
      <c r="F130" s="249" t="s">
        <v>343</v>
      </c>
      <c r="G130" s="247"/>
      <c r="H130" s="250">
        <v>108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136</v>
      </c>
      <c r="AU130" s="256" t="s">
        <v>85</v>
      </c>
      <c r="AV130" s="14" t="s">
        <v>85</v>
      </c>
      <c r="AW130" s="14" t="s">
        <v>31</v>
      </c>
      <c r="AX130" s="14" t="s">
        <v>83</v>
      </c>
      <c r="AY130" s="256" t="s">
        <v>125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132</v>
      </c>
      <c r="F131" s="216" t="s">
        <v>225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SUM(P132:P139)</f>
        <v>0</v>
      </c>
      <c r="Q131" s="210"/>
      <c r="R131" s="211">
        <f>SUM(R132:R139)</f>
        <v>86.261759999999995</v>
      </c>
      <c r="S131" s="210"/>
      <c r="T131" s="212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125</v>
      </c>
      <c r="BK131" s="215">
        <f>SUM(BK132:BK139)</f>
        <v>0</v>
      </c>
    </row>
    <row r="132" s="2" customFormat="1" ht="37.8" customHeight="1">
      <c r="A132" s="38"/>
      <c r="B132" s="39"/>
      <c r="C132" s="218" t="s">
        <v>132</v>
      </c>
      <c r="D132" s="218" t="s">
        <v>127</v>
      </c>
      <c r="E132" s="219" t="s">
        <v>227</v>
      </c>
      <c r="F132" s="220" t="s">
        <v>228</v>
      </c>
      <c r="G132" s="221" t="s">
        <v>130</v>
      </c>
      <c r="H132" s="222">
        <v>43.200000000000003</v>
      </c>
      <c r="I132" s="223"/>
      <c r="J132" s="224">
        <f>ROUND(I132*H132,2)</f>
        <v>0</v>
      </c>
      <c r="K132" s="220" t="s">
        <v>131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1.9967999999999999</v>
      </c>
      <c r="R132" s="227">
        <f>Q132*H132</f>
        <v>86.261759999999995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132</v>
      </c>
      <c r="AT132" s="229" t="s">
        <v>127</v>
      </c>
      <c r="AU132" s="229" t="s">
        <v>85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132</v>
      </c>
      <c r="BM132" s="229" t="s">
        <v>344</v>
      </c>
    </row>
    <row r="133" s="13" customFormat="1">
      <c r="A133" s="13"/>
      <c r="B133" s="236"/>
      <c r="C133" s="237"/>
      <c r="D133" s="231" t="s">
        <v>136</v>
      </c>
      <c r="E133" s="238" t="s">
        <v>1</v>
      </c>
      <c r="F133" s="239" t="s">
        <v>345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136</v>
      </c>
      <c r="AU133" s="245" t="s">
        <v>85</v>
      </c>
      <c r="AV133" s="13" t="s">
        <v>83</v>
      </c>
      <c r="AW133" s="13" t="s">
        <v>31</v>
      </c>
      <c r="AX133" s="13" t="s">
        <v>75</v>
      </c>
      <c r="AY133" s="245" t="s">
        <v>125</v>
      </c>
    </row>
    <row r="134" s="14" customFormat="1">
      <c r="A134" s="14"/>
      <c r="B134" s="246"/>
      <c r="C134" s="247"/>
      <c r="D134" s="231" t="s">
        <v>136</v>
      </c>
      <c r="E134" s="248" t="s">
        <v>1</v>
      </c>
      <c r="F134" s="249" t="s">
        <v>346</v>
      </c>
      <c r="G134" s="247"/>
      <c r="H134" s="250">
        <v>43.200000000000003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136</v>
      </c>
      <c r="AU134" s="256" t="s">
        <v>85</v>
      </c>
      <c r="AV134" s="14" t="s">
        <v>85</v>
      </c>
      <c r="AW134" s="14" t="s">
        <v>31</v>
      </c>
      <c r="AX134" s="14" t="s">
        <v>83</v>
      </c>
      <c r="AY134" s="256" t="s">
        <v>125</v>
      </c>
    </row>
    <row r="135" s="2" customFormat="1" ht="37.8" customHeight="1">
      <c r="A135" s="38"/>
      <c r="B135" s="39"/>
      <c r="C135" s="218" t="s">
        <v>159</v>
      </c>
      <c r="D135" s="218" t="s">
        <v>127</v>
      </c>
      <c r="E135" s="219" t="s">
        <v>347</v>
      </c>
      <c r="F135" s="220" t="s">
        <v>228</v>
      </c>
      <c r="G135" s="221" t="s">
        <v>130</v>
      </c>
      <c r="H135" s="222">
        <v>64.799999999999997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132</v>
      </c>
      <c r="AT135" s="229" t="s">
        <v>127</v>
      </c>
      <c r="AU135" s="229" t="s">
        <v>85</v>
      </c>
      <c r="AY135" s="17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132</v>
      </c>
      <c r="BM135" s="229" t="s">
        <v>348</v>
      </c>
    </row>
    <row r="136" s="13" customFormat="1">
      <c r="A136" s="13"/>
      <c r="B136" s="236"/>
      <c r="C136" s="237"/>
      <c r="D136" s="231" t="s">
        <v>136</v>
      </c>
      <c r="E136" s="238" t="s">
        <v>1</v>
      </c>
      <c r="F136" s="239" t="s">
        <v>349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136</v>
      </c>
      <c r="AU136" s="245" t="s">
        <v>85</v>
      </c>
      <c r="AV136" s="13" t="s">
        <v>83</v>
      </c>
      <c r="AW136" s="13" t="s">
        <v>31</v>
      </c>
      <c r="AX136" s="13" t="s">
        <v>75</v>
      </c>
      <c r="AY136" s="245" t="s">
        <v>125</v>
      </c>
    </row>
    <row r="137" s="14" customFormat="1">
      <c r="A137" s="14"/>
      <c r="B137" s="246"/>
      <c r="C137" s="247"/>
      <c r="D137" s="231" t="s">
        <v>136</v>
      </c>
      <c r="E137" s="248" t="s">
        <v>1</v>
      </c>
      <c r="F137" s="249" t="s">
        <v>350</v>
      </c>
      <c r="G137" s="247"/>
      <c r="H137" s="250">
        <v>64.799999999999997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136</v>
      </c>
      <c r="AU137" s="256" t="s">
        <v>85</v>
      </c>
      <c r="AV137" s="14" t="s">
        <v>85</v>
      </c>
      <c r="AW137" s="14" t="s">
        <v>31</v>
      </c>
      <c r="AX137" s="14" t="s">
        <v>83</v>
      </c>
      <c r="AY137" s="256" t="s">
        <v>125</v>
      </c>
    </row>
    <row r="138" s="2" customFormat="1" ht="24.15" customHeight="1">
      <c r="A138" s="38"/>
      <c r="B138" s="39"/>
      <c r="C138" s="218" t="s">
        <v>164</v>
      </c>
      <c r="D138" s="218" t="s">
        <v>127</v>
      </c>
      <c r="E138" s="219" t="s">
        <v>237</v>
      </c>
      <c r="F138" s="220" t="s">
        <v>238</v>
      </c>
      <c r="G138" s="221" t="s">
        <v>218</v>
      </c>
      <c r="H138" s="222">
        <v>105</v>
      </c>
      <c r="I138" s="223"/>
      <c r="J138" s="224">
        <f>ROUND(I138*H138,2)</f>
        <v>0</v>
      </c>
      <c r="K138" s="220" t="s">
        <v>131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132</v>
      </c>
      <c r="AT138" s="229" t="s">
        <v>127</v>
      </c>
      <c r="AU138" s="229" t="s">
        <v>85</v>
      </c>
      <c r="AY138" s="17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132</v>
      </c>
      <c r="BM138" s="229" t="s">
        <v>351</v>
      </c>
    </row>
    <row r="139" s="14" customFormat="1">
      <c r="A139" s="14"/>
      <c r="B139" s="246"/>
      <c r="C139" s="247"/>
      <c r="D139" s="231" t="s">
        <v>136</v>
      </c>
      <c r="E139" s="248" t="s">
        <v>1</v>
      </c>
      <c r="F139" s="249" t="s">
        <v>352</v>
      </c>
      <c r="G139" s="247"/>
      <c r="H139" s="250">
        <v>105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136</v>
      </c>
      <c r="AU139" s="256" t="s">
        <v>85</v>
      </c>
      <c r="AV139" s="14" t="s">
        <v>85</v>
      </c>
      <c r="AW139" s="14" t="s">
        <v>31</v>
      </c>
      <c r="AX139" s="14" t="s">
        <v>83</v>
      </c>
      <c r="AY139" s="256" t="s">
        <v>125</v>
      </c>
    </row>
    <row r="140" s="12" customFormat="1" ht="22.8" customHeight="1">
      <c r="A140" s="12"/>
      <c r="B140" s="202"/>
      <c r="C140" s="203"/>
      <c r="D140" s="204" t="s">
        <v>74</v>
      </c>
      <c r="E140" s="216" t="s">
        <v>271</v>
      </c>
      <c r="F140" s="216" t="s">
        <v>272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74</v>
      </c>
      <c r="AU140" s="214" t="s">
        <v>83</v>
      </c>
      <c r="AY140" s="213" t="s">
        <v>125</v>
      </c>
      <c r="BK140" s="215">
        <f>BK141</f>
        <v>0</v>
      </c>
    </row>
    <row r="141" s="2" customFormat="1" ht="33" customHeight="1">
      <c r="A141" s="38"/>
      <c r="B141" s="39"/>
      <c r="C141" s="218" t="s">
        <v>174</v>
      </c>
      <c r="D141" s="218" t="s">
        <v>127</v>
      </c>
      <c r="E141" s="219" t="s">
        <v>274</v>
      </c>
      <c r="F141" s="220" t="s">
        <v>275</v>
      </c>
      <c r="G141" s="221" t="s">
        <v>192</v>
      </c>
      <c r="H141" s="222">
        <v>86.262</v>
      </c>
      <c r="I141" s="223"/>
      <c r="J141" s="224">
        <f>ROUND(I141*H141,2)</f>
        <v>0</v>
      </c>
      <c r="K141" s="220" t="s">
        <v>131</v>
      </c>
      <c r="L141" s="44"/>
      <c r="M141" s="281" t="s">
        <v>1</v>
      </c>
      <c r="N141" s="282" t="s">
        <v>40</v>
      </c>
      <c r="O141" s="283"/>
      <c r="P141" s="284">
        <f>O141*H141</f>
        <v>0</v>
      </c>
      <c r="Q141" s="284">
        <v>0</v>
      </c>
      <c r="R141" s="284">
        <f>Q141*H141</f>
        <v>0</v>
      </c>
      <c r="S141" s="284">
        <v>0</v>
      </c>
      <c r="T141" s="28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132</v>
      </c>
      <c r="AT141" s="229" t="s">
        <v>127</v>
      </c>
      <c r="AU141" s="229" t="s">
        <v>85</v>
      </c>
      <c r="AY141" s="17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132</v>
      </c>
      <c r="BM141" s="229" t="s">
        <v>353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uHQgOaBdEhbF9TfxNpjib4L+7w0IAbyTqwLyxtrpP9J0NH1gA5+IzQG4ZoZ8Xlvx4rwe6c4pLQ4E7pDoJfMY/Q==" hashValue="DsKWHf1865gLhgUhJMN2Mb9MP/Wnr8Y03ACq5KbJ5uiqlSiBCLrK86CUmVMBZFtCedqhpBZIH/aecfRj5Zz6nA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 Opavice - Krnov km 2,085 - 3,140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ROUND((SUM(BE121:BE134)),  2)</f>
        <v>0</v>
      </c>
      <c r="G33" s="38"/>
      <c r="H33" s="38"/>
      <c r="I33" s="155">
        <v>0.20999999999999999</v>
      </c>
      <c r="J33" s="154">
        <f>ROUND(((SUM(BE121:BE134))*I33),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ROUND((SUM(BF121:BF134)),  2)</f>
        <v>0</v>
      </c>
      <c r="G34" s="38"/>
      <c r="H34" s="38"/>
      <c r="I34" s="155">
        <v>0.14999999999999999</v>
      </c>
      <c r="J34" s="154">
        <f>ROUND(((SUM(BF121:BF134))*I34),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ROUND((SUM(BH121:BH134)),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 Opavice - Krnov km 2,085 - 3,140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27. 6. 2023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355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356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357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358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359</v>
      </c>
      <c r="E101" s="188"/>
      <c r="F101" s="188"/>
      <c r="G101" s="188"/>
      <c r="H101" s="188"/>
      <c r="I101" s="188"/>
      <c r="J101" s="189">
        <f>J132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 xml:space="preserve"> Opavice - Krnov km 2,085 - 3,140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VON - vedlejší a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Krnov</v>
      </c>
      <c r="G115" s="40"/>
      <c r="H115" s="40"/>
      <c r="I115" s="32" t="s">
        <v>22</v>
      </c>
      <c r="J115" s="79" t="str">
        <f>IF(J12="","",J12)</f>
        <v>27. 6. 2023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Ing. Jiří Skalník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60</v>
      </c>
      <c r="E120" s="194" t="s">
        <v>56</v>
      </c>
      <c r="F120" s="194" t="s">
        <v>57</v>
      </c>
      <c r="G120" s="194" t="s">
        <v>112</v>
      </c>
      <c r="H120" s="194" t="s">
        <v>113</v>
      </c>
      <c r="I120" s="194" t="s">
        <v>114</v>
      </c>
      <c r="J120" s="194" t="s">
        <v>98</v>
      </c>
      <c r="K120" s="195" t="s">
        <v>115</v>
      </c>
      <c r="L120" s="196"/>
      <c r="M120" s="100" t="s">
        <v>1</v>
      </c>
      <c r="N120" s="101" t="s">
        <v>39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100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360</v>
      </c>
      <c r="F122" s="205" t="s">
        <v>361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P123+P126+P129+P132</f>
        <v>0</v>
      </c>
      <c r="Q122" s="210"/>
      <c r="R122" s="211">
        <f>R123+R126+R129+R132</f>
        <v>0</v>
      </c>
      <c r="S122" s="210"/>
      <c r="T122" s="212">
        <f>T123+T126+T129+T132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159</v>
      </c>
      <c r="AT122" s="214" t="s">
        <v>74</v>
      </c>
      <c r="AU122" s="214" t="s">
        <v>75</v>
      </c>
      <c r="AY122" s="213" t="s">
        <v>125</v>
      </c>
      <c r="BK122" s="215">
        <f>BK123+BK126+BK129+BK132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362</v>
      </c>
      <c r="F123" s="216" t="s">
        <v>363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SUM(P124:P125)</f>
        <v>0</v>
      </c>
      <c r="Q123" s="210"/>
      <c r="R123" s="211">
        <f>SUM(R124:R125)</f>
        <v>0</v>
      </c>
      <c r="S123" s="210"/>
      <c r="T123" s="21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159</v>
      </c>
      <c r="AT123" s="214" t="s">
        <v>74</v>
      </c>
      <c r="AU123" s="214" t="s">
        <v>83</v>
      </c>
      <c r="AY123" s="213" t="s">
        <v>125</v>
      </c>
      <c r="BK123" s="215">
        <f>SUM(BK124:BK125)</f>
        <v>0</v>
      </c>
    </row>
    <row r="124" s="2" customFormat="1" ht="16.5" customHeight="1">
      <c r="A124" s="38"/>
      <c r="B124" s="39"/>
      <c r="C124" s="218" t="s">
        <v>83</v>
      </c>
      <c r="D124" s="218" t="s">
        <v>127</v>
      </c>
      <c r="E124" s="219" t="s">
        <v>364</v>
      </c>
      <c r="F124" s="220" t="s">
        <v>365</v>
      </c>
      <c r="G124" s="221" t="s">
        <v>366</v>
      </c>
      <c r="H124" s="222">
        <v>1</v>
      </c>
      <c r="I124" s="223"/>
      <c r="J124" s="224">
        <f>ROUND(I124*H124,2)</f>
        <v>0</v>
      </c>
      <c r="K124" s="220" t="s">
        <v>131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367</v>
      </c>
      <c r="AT124" s="229" t="s">
        <v>127</v>
      </c>
      <c r="AU124" s="229" t="s">
        <v>85</v>
      </c>
      <c r="AY124" s="17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367</v>
      </c>
      <c r="BM124" s="229" t="s">
        <v>368</v>
      </c>
    </row>
    <row r="125" s="2" customFormat="1">
      <c r="A125" s="38"/>
      <c r="B125" s="39"/>
      <c r="C125" s="40"/>
      <c r="D125" s="231" t="s">
        <v>134</v>
      </c>
      <c r="E125" s="40"/>
      <c r="F125" s="232" t="s">
        <v>369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85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370</v>
      </c>
      <c r="F126" s="216" t="s">
        <v>371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159</v>
      </c>
      <c r="AT126" s="214" t="s">
        <v>74</v>
      </c>
      <c r="AU126" s="214" t="s">
        <v>83</v>
      </c>
      <c r="AY126" s="213" t="s">
        <v>125</v>
      </c>
      <c r="BK126" s="215">
        <f>SUM(BK127:BK128)</f>
        <v>0</v>
      </c>
    </row>
    <row r="127" s="2" customFormat="1" ht="16.5" customHeight="1">
      <c r="A127" s="38"/>
      <c r="B127" s="39"/>
      <c r="C127" s="218" t="s">
        <v>85</v>
      </c>
      <c r="D127" s="218" t="s">
        <v>127</v>
      </c>
      <c r="E127" s="219" t="s">
        <v>372</v>
      </c>
      <c r="F127" s="220" t="s">
        <v>373</v>
      </c>
      <c r="G127" s="221" t="s">
        <v>366</v>
      </c>
      <c r="H127" s="222">
        <v>3</v>
      </c>
      <c r="I127" s="223"/>
      <c r="J127" s="224">
        <f>ROUND(I127*H127,2)</f>
        <v>0</v>
      </c>
      <c r="K127" s="220" t="s">
        <v>131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367</v>
      </c>
      <c r="AT127" s="229" t="s">
        <v>127</v>
      </c>
      <c r="AU127" s="229" t="s">
        <v>85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367</v>
      </c>
      <c r="BM127" s="229" t="s">
        <v>374</v>
      </c>
    </row>
    <row r="128" s="2" customFormat="1">
      <c r="A128" s="38"/>
      <c r="B128" s="39"/>
      <c r="C128" s="40"/>
      <c r="D128" s="231" t="s">
        <v>134</v>
      </c>
      <c r="E128" s="40"/>
      <c r="F128" s="232" t="s">
        <v>375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134</v>
      </c>
      <c r="AU128" s="17" t="s">
        <v>85</v>
      </c>
    </row>
    <row r="129" s="12" customFormat="1" ht="22.8" customHeight="1">
      <c r="A129" s="12"/>
      <c r="B129" s="202"/>
      <c r="C129" s="203"/>
      <c r="D129" s="204" t="s">
        <v>74</v>
      </c>
      <c r="E129" s="216" t="s">
        <v>376</v>
      </c>
      <c r="F129" s="216" t="s">
        <v>377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SUM(P130:P131)</f>
        <v>0</v>
      </c>
      <c r="Q129" s="210"/>
      <c r="R129" s="211">
        <f>SUM(R130:R131)</f>
        <v>0</v>
      </c>
      <c r="S129" s="210"/>
      <c r="T129" s="21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159</v>
      </c>
      <c r="AT129" s="214" t="s">
        <v>74</v>
      </c>
      <c r="AU129" s="214" t="s">
        <v>83</v>
      </c>
      <c r="AY129" s="213" t="s">
        <v>125</v>
      </c>
      <c r="BK129" s="215">
        <f>SUM(BK130:BK131)</f>
        <v>0</v>
      </c>
    </row>
    <row r="130" s="2" customFormat="1" ht="16.5" customHeight="1">
      <c r="A130" s="38"/>
      <c r="B130" s="39"/>
      <c r="C130" s="218" t="s">
        <v>146</v>
      </c>
      <c r="D130" s="218" t="s">
        <v>127</v>
      </c>
      <c r="E130" s="219" t="s">
        <v>378</v>
      </c>
      <c r="F130" s="220" t="s">
        <v>377</v>
      </c>
      <c r="G130" s="221" t="s">
        <v>366</v>
      </c>
      <c r="H130" s="222">
        <v>1</v>
      </c>
      <c r="I130" s="223"/>
      <c r="J130" s="224">
        <f>ROUND(I130*H130,2)</f>
        <v>0</v>
      </c>
      <c r="K130" s="220" t="s">
        <v>131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367</v>
      </c>
      <c r="AT130" s="229" t="s">
        <v>127</v>
      </c>
      <c r="AU130" s="229" t="s">
        <v>85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367</v>
      </c>
      <c r="BM130" s="229" t="s">
        <v>379</v>
      </c>
    </row>
    <row r="131" s="2" customFormat="1" ht="16.5" customHeight="1">
      <c r="A131" s="38"/>
      <c r="B131" s="39"/>
      <c r="C131" s="218" t="s">
        <v>132</v>
      </c>
      <c r="D131" s="218" t="s">
        <v>127</v>
      </c>
      <c r="E131" s="219" t="s">
        <v>380</v>
      </c>
      <c r="F131" s="220" t="s">
        <v>381</v>
      </c>
      <c r="G131" s="221" t="s">
        <v>366</v>
      </c>
      <c r="H131" s="222">
        <v>1</v>
      </c>
      <c r="I131" s="223"/>
      <c r="J131" s="224">
        <f>ROUND(I131*H131,2)</f>
        <v>0</v>
      </c>
      <c r="K131" s="220" t="s">
        <v>131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367</v>
      </c>
      <c r="AT131" s="229" t="s">
        <v>127</v>
      </c>
      <c r="AU131" s="229" t="s">
        <v>85</v>
      </c>
      <c r="AY131" s="17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367</v>
      </c>
      <c r="BM131" s="229" t="s">
        <v>382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383</v>
      </c>
      <c r="F132" s="216" t="s">
        <v>384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SUM(P133:P134)</f>
        <v>0</v>
      </c>
      <c r="Q132" s="210"/>
      <c r="R132" s="211">
        <f>SUM(R133:R134)</f>
        <v>0</v>
      </c>
      <c r="S132" s="210"/>
      <c r="T132" s="212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159</v>
      </c>
      <c r="AT132" s="214" t="s">
        <v>74</v>
      </c>
      <c r="AU132" s="214" t="s">
        <v>83</v>
      </c>
      <c r="AY132" s="213" t="s">
        <v>125</v>
      </c>
      <c r="BK132" s="215">
        <f>SUM(BK133:BK134)</f>
        <v>0</v>
      </c>
    </row>
    <row r="133" s="2" customFormat="1" ht="16.5" customHeight="1">
      <c r="A133" s="38"/>
      <c r="B133" s="39"/>
      <c r="C133" s="218" t="s">
        <v>159</v>
      </c>
      <c r="D133" s="218" t="s">
        <v>127</v>
      </c>
      <c r="E133" s="219" t="s">
        <v>385</v>
      </c>
      <c r="F133" s="220" t="s">
        <v>386</v>
      </c>
      <c r="G133" s="221" t="s">
        <v>366</v>
      </c>
      <c r="H133" s="222">
        <v>1</v>
      </c>
      <c r="I133" s="223"/>
      <c r="J133" s="224">
        <f>ROUND(I133*H133,2)</f>
        <v>0</v>
      </c>
      <c r="K133" s="220" t="s">
        <v>131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367</v>
      </c>
      <c r="AT133" s="229" t="s">
        <v>127</v>
      </c>
      <c r="AU133" s="229" t="s">
        <v>85</v>
      </c>
      <c r="AY133" s="17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367</v>
      </c>
      <c r="BM133" s="229" t="s">
        <v>387</v>
      </c>
    </row>
    <row r="134" s="2" customFormat="1">
      <c r="A134" s="38"/>
      <c r="B134" s="39"/>
      <c r="C134" s="40"/>
      <c r="D134" s="231" t="s">
        <v>134</v>
      </c>
      <c r="E134" s="40"/>
      <c r="F134" s="232" t="s">
        <v>388</v>
      </c>
      <c r="G134" s="40"/>
      <c r="H134" s="40"/>
      <c r="I134" s="233"/>
      <c r="J134" s="40"/>
      <c r="K134" s="40"/>
      <c r="L134" s="44"/>
      <c r="M134" s="286"/>
      <c r="N134" s="287"/>
      <c r="O134" s="283"/>
      <c r="P134" s="283"/>
      <c r="Q134" s="283"/>
      <c r="R134" s="283"/>
      <c r="S134" s="283"/>
      <c r="T134" s="28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85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1cj8Co8o9STPkY0sF0ZcB/KDY+8yo3E423pejxaKT1PLpRKX6ZPHZ5LvFirvOLXBq4QEchvG2Gre0pgdPeJWhQ==" hashValue="gMUxu3m8oZNujLsWtP7GiANVUbC+/7BvWdro/TEmV6KR0zH5nJKbq7DY7R0ZyXsygchkeTRTRAweQgwRtxboJg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2023-07-11T13:24:17Z</dcterms:created>
  <dcterms:modified xsi:type="dcterms:W3CDTF">2023-07-11T13:24:22Z</dcterms:modified>
</cp:coreProperties>
</file>